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90" windowWidth="9300" windowHeight="10305" tabRatio="759" firstSheet="13" activeTab="17"/>
  </bookViews>
  <sheets>
    <sheet name="Főössz" sheetId="27" r:id="rId1"/>
    <sheet name="1 ÉPÍTÉSZ Záradék" sheetId="26" r:id="rId2"/>
    <sheet name="1.0 Összesítő" sheetId="25" r:id="rId3"/>
    <sheet name="1.1 Felvonulási létesítmények" sheetId="24" r:id="rId4"/>
    <sheet name="1.2 Zsaluzás és állványozás" sheetId="23" r:id="rId5"/>
    <sheet name="1.3 Költségtérítések" sheetId="22" r:id="rId6"/>
    <sheet name="1.4 Irtás, föld- és sziklamunka" sheetId="21" r:id="rId7"/>
    <sheet name="1.5 Síkalapozás" sheetId="20" r:id="rId8"/>
    <sheet name="1.6Helyszíni beton és vasbeton" sheetId="19" r:id="rId9"/>
    <sheet name="1.7 Előregyártott épületszerk" sheetId="18" r:id="rId10"/>
    <sheet name="1.8. Falazás és egyéb kőműves" sheetId="17" r:id="rId11"/>
    <sheet name="1.9Ácsmunka" sheetId="16" r:id="rId12"/>
    <sheet name="1.10 Vakolás és rabicolás" sheetId="15" r:id="rId13"/>
    <sheet name="1.11 Szárazépítés" sheetId="14" r:id="rId14"/>
    <sheet name="1.12 Hideg- és melegburkolatok" sheetId="13" r:id="rId15"/>
    <sheet name="1.13 Bádogozás" sheetId="89" r:id="rId16"/>
    <sheet name="1.14 Fa- és műanyag szerkezet" sheetId="11" r:id="rId17"/>
    <sheet name="1.15 Fém nyílászáró és lakatos" sheetId="10" r:id="rId18"/>
    <sheet name="1.16 Üvegezés" sheetId="9" r:id="rId19"/>
    <sheet name="1.17 Felületképzés" sheetId="8" r:id="rId20"/>
    <sheet name="1.18 Szigetelés" sheetId="7" r:id="rId21"/>
    <sheet name="1.19 Árnyékolók" sheetId="6" r:id="rId22"/>
    <sheet name="1.20 Beépített berendezés" sheetId="5" r:id="rId23"/>
    <sheet name="1.21 Közműcsatorna-építés" sheetId="4" r:id="rId24"/>
    <sheet name="1.22 Kőburkolat készítése" sheetId="1" r:id="rId25"/>
    <sheet name="1.23 Épületgépészeti szerelvény" sheetId="2" r:id="rId26"/>
    <sheet name="1.24 Szabadidő és sportlét" sheetId="3" r:id="rId27"/>
    <sheet name="2. STATIKA Záradék" sheetId="28" r:id="rId28"/>
    <sheet name="2.0 Összesítő" sheetId="29" r:id="rId29"/>
    <sheet name="2.1 Zsaluzás" sheetId="30" r:id="rId30"/>
    <sheet name="2.2 Irtás, föld- és sziklamunka" sheetId="31" r:id="rId31"/>
    <sheet name="2.3 Síkalapozás" sheetId="32" r:id="rId32"/>
    <sheet name="2.4 Helyszíni beton és vasbeton" sheetId="33" r:id="rId33"/>
    <sheet name="2.5 Előregyártott szerkezetek" sheetId="34" r:id="rId34"/>
    <sheet name="3. ELŐTETŐ STATIKA" sheetId="36" r:id="rId35"/>
    <sheet name="4. VÍZ-CSATORNA össz" sheetId="37" r:id="rId36"/>
    <sheet name="4.1 Irtás, föld és sziklamunka" sheetId="38" r:id="rId37"/>
    <sheet name="4.2 Szigetelés" sheetId="39" r:id="rId38"/>
    <sheet name="4.3 Közmű csővezetékek" sheetId="40" r:id="rId39"/>
    <sheet name="4.4 Épületgépészeti csővezeték" sheetId="41" r:id="rId40"/>
    <sheet name="4.5 Épületgépészeti szerelvény" sheetId="42" r:id="rId41"/>
    <sheet name="5. FŰTÉS-HŰTÉS Összesítő" sheetId="43" r:id="rId42"/>
    <sheet name="5.1 Bádogozás" sheetId="44" r:id="rId43"/>
    <sheet name="5.2 Felületképzés" sheetId="45" r:id="rId44"/>
    <sheet name="5.3 Szigetelés" sheetId="46" r:id="rId45"/>
    <sheet name="5.4 Közmű csővezetékek" sheetId="47" r:id="rId46"/>
    <sheet name="5.5 Épületgépészeti csővezeték" sheetId="48" r:id="rId47"/>
    <sheet name="5.6 Épületgépészeti szerelvény" sheetId="49" r:id="rId48"/>
    <sheet name="5.7 Szellőztető berendezések" sheetId="50" r:id="rId49"/>
    <sheet name="5.8 Légkondicionáló" sheetId="51" r:id="rId50"/>
    <sheet name="6. SZELLŐZÉS Összesítő" sheetId="52" r:id="rId51"/>
    <sheet name="6.1 Szigetelés" sheetId="53" r:id="rId52"/>
    <sheet name="6.2 Szellőztető berendezések" sheetId="54" r:id="rId53"/>
    <sheet name="7 BELSŐ GÁZ Összesítő" sheetId="55" r:id="rId54"/>
    <sheet name="7.1 Felületképzés" sheetId="56" r:id="rId55"/>
    <sheet name="7.2 Közmű csővezetékek" sheetId="57" r:id="rId56"/>
    <sheet name="7.3 Épületgépészeti csővezeték" sheetId="58" r:id="rId57"/>
    <sheet name="7.4Épületgépészeti szerelvények" sheetId="59" r:id="rId58"/>
    <sheet name="8. FOGYASZTÓI GÁZVEZETÉK" sheetId="60" r:id="rId59"/>
    <sheet name="9. ÉPÜLETVILLAMOS FŐÖSSZ" sheetId="61" r:id="rId60"/>
    <sheet name="9.1 Épületvillamos" sheetId="62" r:id="rId61"/>
    <sheet name="10. GYENGEÁRAM össz" sheetId="63" r:id="rId62"/>
    <sheet name="10.1 Inform tel" sheetId="90" r:id="rId63"/>
    <sheet name="10.2 behat" sheetId="91" r:id="rId64"/>
    <sheet name="10.3 CCTV " sheetId="92" r:id="rId65"/>
    <sheet name="10.4 CATV" sheetId="93" r:id="rId66"/>
    <sheet name="10.5 HANG" sheetId="94" r:id="rId67"/>
    <sheet name="10.6 Belép" sheetId="95" r:id="rId68"/>
    <sheet name="10.7 csövezés" sheetId="96" r:id="rId69"/>
    <sheet name="11. USZODATECHNIKA" sheetId="71" r:id="rId70"/>
    <sheet name="12. KÜLSŐ ÚT Záradék" sheetId="72" r:id="rId71"/>
    <sheet name="12.0 Összesítő" sheetId="73" r:id="rId72"/>
    <sheet name="12.1 Irtás, földmunka" sheetId="74" r:id="rId73"/>
    <sheet name="12.2 Közműcsatorna-építés" sheetId="97" r:id="rId74"/>
    <sheet name="12.3 Közműcsővezetékek" sheetId="98" r:id="rId75"/>
    <sheet name="12.4 Útburkolatalap" sheetId="99" r:id="rId76"/>
    <sheet name="12.5 Kőburkolat" sheetId="78" r:id="rId77"/>
    <sheet name="12.6 Bitumenes alap" sheetId="80" r:id="rId78"/>
    <sheet name="12.7 Épületgépészeti szerelvény" sheetId="81" r:id="rId79"/>
    <sheet name="13. AKADÁLYMENTESÍTÉS Főössz" sheetId="82" r:id="rId80"/>
    <sheet name="13.0 Fejezet össz" sheetId="83" r:id="rId81"/>
    <sheet name="13.1 Külső táblák" sheetId="84" r:id="rId82"/>
    <sheet name="13.2 Belső táblák" sheetId="85" r:id="rId83"/>
    <sheet name="13.3 Kommunkikációs akadályment" sheetId="86" r:id="rId84"/>
    <sheet name="13.4 Akadálymentes WC ber" sheetId="87" r:id="rId85"/>
    <sheet name="13.5 Taktilis sávok" sheetId="88" r:id="rId86"/>
  </sheets>
  <externalReferences>
    <externalReference r:id="rId87"/>
  </externalReferences>
  <definedNames>
    <definedName name="D">#REF!</definedName>
    <definedName name="_xlnm.Print_Area" localSheetId="62">'10.1 Inform tel'!$A$1:$G$45</definedName>
    <definedName name="_xlnm.Print_Area" localSheetId="63">'10.2 behat'!$A$1:$G$18</definedName>
    <definedName name="_xlnm.Print_Area" localSheetId="64">'10.3 CCTV '!$A$1:$G$17</definedName>
    <definedName name="_xlnm.Print_Area" localSheetId="65">'10.4 CATV'!$A$1:$G$23</definedName>
    <definedName name="_xlnm.Print_Area" localSheetId="66">'10.5 HANG'!$A$1:$G$12</definedName>
    <definedName name="_xlnm.Print_Area" localSheetId="67">'10.6 Belép'!$A$1:$G$24</definedName>
    <definedName name="_xlnm.Print_Area" localSheetId="68">'10.7 csövezés'!$A$1:$G$18</definedName>
    <definedName name="_xlnm.Print_Area" localSheetId="34">'3. ELŐTETŐ STATIKA'!$A$1:$I$277</definedName>
  </definedNames>
  <calcPr calcId="145621"/>
</workbook>
</file>

<file path=xl/calcChain.xml><?xml version="1.0" encoding="utf-8"?>
<calcChain xmlns="http://schemas.openxmlformats.org/spreadsheetml/2006/main">
  <c r="H2" i="99" l="1"/>
  <c r="I2" i="99"/>
  <c r="H4" i="99"/>
  <c r="I4" i="99"/>
  <c r="H6" i="99"/>
  <c r="I6" i="99"/>
  <c r="H2" i="98"/>
  <c r="I2" i="98"/>
  <c r="H4" i="98"/>
  <c r="I4" i="98"/>
  <c r="H6" i="98"/>
  <c r="I6" i="98"/>
  <c r="H8" i="98"/>
  <c r="I8" i="98"/>
  <c r="H10" i="98"/>
  <c r="I10" i="98"/>
  <c r="I12" i="98"/>
  <c r="H2" i="97"/>
  <c r="I2" i="97"/>
  <c r="H4" i="97"/>
  <c r="I4" i="97"/>
  <c r="H6" i="97"/>
  <c r="I6" i="97"/>
  <c r="H8" i="97"/>
  <c r="I8" i="97"/>
  <c r="H10" i="97"/>
  <c r="I10" i="97"/>
  <c r="H12" i="97"/>
  <c r="I12" i="97"/>
  <c r="H14" i="97"/>
  <c r="I14" i="97"/>
  <c r="H16" i="97"/>
  <c r="I16" i="97"/>
  <c r="H18" i="97"/>
  <c r="I18" i="97"/>
  <c r="H20" i="97"/>
  <c r="I20" i="97"/>
  <c r="H22" i="97"/>
  <c r="I22" i="97"/>
  <c r="H24" i="97"/>
  <c r="I24" i="97"/>
  <c r="H26" i="97"/>
  <c r="H34" i="97"/>
  <c r="C3" i="73" s="1"/>
  <c r="I26" i="97"/>
  <c r="H28" i="97"/>
  <c r="I28" i="97"/>
  <c r="H30" i="97"/>
  <c r="I30" i="97"/>
  <c r="H32" i="97"/>
  <c r="I32" i="97"/>
  <c r="G3" i="62"/>
  <c r="G4" i="62"/>
  <c r="G5" i="62"/>
  <c r="G6" i="62"/>
  <c r="G7" i="62"/>
  <c r="G8" i="62"/>
  <c r="G9" i="62"/>
  <c r="G10" i="62"/>
  <c r="G11" i="62"/>
  <c r="G12" i="62"/>
  <c r="G13" i="62"/>
  <c r="G14" i="62"/>
  <c r="G15" i="62"/>
  <c r="G16" i="62"/>
  <c r="G17" i="62"/>
  <c r="G18" i="62"/>
  <c r="G19" i="62"/>
  <c r="G20" i="62"/>
  <c r="G21" i="62"/>
  <c r="G22" i="62"/>
  <c r="G23" i="62"/>
  <c r="G24" i="62"/>
  <c r="G25" i="62"/>
  <c r="G26" i="62"/>
  <c r="G27" i="62"/>
  <c r="G28" i="62"/>
  <c r="G29" i="62"/>
  <c r="G30" i="62"/>
  <c r="G31" i="62"/>
  <c r="G32" i="62"/>
  <c r="G33" i="62"/>
  <c r="G34" i="62"/>
  <c r="G35" i="62"/>
  <c r="G36" i="62"/>
  <c r="G37" i="62"/>
  <c r="G38" i="62"/>
  <c r="G39" i="62"/>
  <c r="G40" i="62"/>
  <c r="G41" i="62"/>
  <c r="G42" i="62"/>
  <c r="G43" i="62"/>
  <c r="G44" i="62"/>
  <c r="G45" i="62"/>
  <c r="G46" i="62"/>
  <c r="G47" i="62"/>
  <c r="G48" i="62"/>
  <c r="G49" i="62"/>
  <c r="G50" i="62"/>
  <c r="G51" i="62"/>
  <c r="G52" i="62"/>
  <c r="G53" i="62"/>
  <c r="G54" i="62"/>
  <c r="G55" i="62"/>
  <c r="G56" i="62"/>
  <c r="G57" i="62"/>
  <c r="G58" i="62"/>
  <c r="G59" i="62"/>
  <c r="G60" i="62"/>
  <c r="G61" i="62"/>
  <c r="G62" i="62"/>
  <c r="G63" i="62"/>
  <c r="G64" i="62"/>
  <c r="G65" i="62"/>
  <c r="G66" i="62"/>
  <c r="G67" i="62"/>
  <c r="G68" i="62"/>
  <c r="G69" i="62"/>
  <c r="G70" i="62"/>
  <c r="G71" i="62"/>
  <c r="G72" i="62"/>
  <c r="G73" i="62"/>
  <c r="G74" i="62"/>
  <c r="G75" i="62"/>
  <c r="G76" i="62"/>
  <c r="G77" i="62"/>
  <c r="G78" i="62"/>
  <c r="G79" i="62"/>
  <c r="G80" i="62"/>
  <c r="G81" i="62"/>
  <c r="G82" i="62"/>
  <c r="G83" i="62"/>
  <c r="G84" i="62"/>
  <c r="G85" i="62"/>
  <c r="G86" i="62"/>
  <c r="G87" i="62"/>
  <c r="G88" i="62"/>
  <c r="G89" i="62"/>
  <c r="G90" i="62"/>
  <c r="G91" i="62"/>
  <c r="G92" i="62"/>
  <c r="G93" i="62"/>
  <c r="G94" i="62"/>
  <c r="G95" i="62"/>
  <c r="G96" i="62"/>
  <c r="G97" i="62"/>
  <c r="G98" i="62"/>
  <c r="G99" i="62"/>
  <c r="G100" i="62"/>
  <c r="G101" i="62"/>
  <c r="G102" i="62"/>
  <c r="G103" i="62"/>
  <c r="G104" i="62"/>
  <c r="G105" i="62"/>
  <c r="G106" i="62"/>
  <c r="G2" i="62"/>
  <c r="G107" i="62" s="1"/>
  <c r="F20" i="61" s="1"/>
  <c r="D26" i="63"/>
  <c r="F4" i="96"/>
  <c r="G4" i="96"/>
  <c r="F5" i="96"/>
  <c r="G5" i="96"/>
  <c r="C6" i="96"/>
  <c r="F6" i="96" s="1"/>
  <c r="F14" i="96"/>
  <c r="G6" i="96"/>
  <c r="F7" i="96"/>
  <c r="G7" i="96"/>
  <c r="F9" i="96"/>
  <c r="G9" i="96"/>
  <c r="C10" i="96"/>
  <c r="F10" i="96"/>
  <c r="G10" i="96"/>
  <c r="F11" i="96"/>
  <c r="G11" i="96"/>
  <c r="F12" i="96"/>
  <c r="G12" i="96"/>
  <c r="F13" i="96"/>
  <c r="G13" i="96"/>
  <c r="G15" i="96"/>
  <c r="D28" i="63" s="1"/>
  <c r="F3" i="95"/>
  <c r="G3" i="95"/>
  <c r="F4" i="95"/>
  <c r="G4" i="95"/>
  <c r="F5" i="95"/>
  <c r="G5" i="95"/>
  <c r="F6" i="95"/>
  <c r="G6" i="95"/>
  <c r="F7" i="95"/>
  <c r="G7" i="95"/>
  <c r="F8" i="95"/>
  <c r="G8" i="95"/>
  <c r="F9" i="95"/>
  <c r="G9" i="95"/>
  <c r="F11" i="95"/>
  <c r="G11" i="95"/>
  <c r="F12" i="95"/>
  <c r="G12" i="95"/>
  <c r="F13" i="95"/>
  <c r="G13" i="95"/>
  <c r="F14" i="95"/>
  <c r="G14" i="95"/>
  <c r="F15" i="95"/>
  <c r="G15" i="95"/>
  <c r="F16" i="95"/>
  <c r="G16" i="95"/>
  <c r="F17" i="95"/>
  <c r="G17" i="95"/>
  <c r="F18" i="95"/>
  <c r="F22" i="95" s="1"/>
  <c r="C27" i="63" s="1"/>
  <c r="G18" i="95"/>
  <c r="F19" i="95"/>
  <c r="G19" i="95"/>
  <c r="F20" i="95"/>
  <c r="G20" i="95"/>
  <c r="F21" i="95"/>
  <c r="G21" i="95"/>
  <c r="G23" i="95"/>
  <c r="D27" i="63" s="1"/>
  <c r="F4" i="94"/>
  <c r="G4" i="94"/>
  <c r="F5" i="94"/>
  <c r="G5" i="94"/>
  <c r="F6" i="94"/>
  <c r="G6" i="94"/>
  <c r="F7" i="94"/>
  <c r="F10" i="94" s="1"/>
  <c r="G7" i="94"/>
  <c r="F8" i="94"/>
  <c r="G8" i="94"/>
  <c r="F9" i="94"/>
  <c r="G9" i="94"/>
  <c r="G11" i="94"/>
  <c r="F3" i="93"/>
  <c r="G3" i="93"/>
  <c r="F4" i="93"/>
  <c r="G4" i="93"/>
  <c r="F5" i="93"/>
  <c r="G5" i="93"/>
  <c r="F6" i="93"/>
  <c r="G6" i="93"/>
  <c r="F7" i="93"/>
  <c r="G7" i="93"/>
  <c r="F8" i="93"/>
  <c r="G8" i="93"/>
  <c r="F9" i="93"/>
  <c r="G9" i="93"/>
  <c r="F10" i="93"/>
  <c r="G10" i="93"/>
  <c r="F11" i="93"/>
  <c r="F18" i="93" s="1"/>
  <c r="C25" i="63" s="1"/>
  <c r="G11" i="93"/>
  <c r="F12" i="93"/>
  <c r="G12" i="93"/>
  <c r="F13" i="93"/>
  <c r="G13" i="93"/>
  <c r="F14" i="93"/>
  <c r="G14" i="93"/>
  <c r="F15" i="93"/>
  <c r="G15" i="93"/>
  <c r="F16" i="93"/>
  <c r="G16" i="93"/>
  <c r="F17" i="93"/>
  <c r="G17" i="93"/>
  <c r="G19" i="93"/>
  <c r="D25" i="63" s="1"/>
  <c r="F23" i="93"/>
  <c r="G23" i="93"/>
  <c r="F3" i="92"/>
  <c r="G3" i="92"/>
  <c r="F4" i="92"/>
  <c r="G4" i="92"/>
  <c r="F5" i="92"/>
  <c r="G5" i="92"/>
  <c r="F6" i="92"/>
  <c r="G6" i="92"/>
  <c r="C7" i="92"/>
  <c r="F7" i="92"/>
  <c r="G7" i="92"/>
  <c r="F8" i="92"/>
  <c r="G8" i="92"/>
  <c r="F9" i="92"/>
  <c r="G9" i="92"/>
  <c r="F10" i="92"/>
  <c r="G10" i="92"/>
  <c r="F11" i="92"/>
  <c r="G11" i="92"/>
  <c r="F12" i="92"/>
  <c r="G12" i="92"/>
  <c r="F13" i="92"/>
  <c r="G14" i="92"/>
  <c r="D24" i="63" s="1"/>
  <c r="F3" i="91"/>
  <c r="G3" i="91"/>
  <c r="F4" i="91"/>
  <c r="G4" i="91"/>
  <c r="F5" i="91"/>
  <c r="G5" i="91"/>
  <c r="F6" i="91"/>
  <c r="G6" i="91"/>
  <c r="F7" i="91"/>
  <c r="G7" i="91"/>
  <c r="F8" i="91"/>
  <c r="G8" i="91"/>
  <c r="F9" i="91"/>
  <c r="G9" i="91"/>
  <c r="F10" i="91"/>
  <c r="G10" i="91"/>
  <c r="F11" i="91"/>
  <c r="G11" i="91"/>
  <c r="C12" i="91"/>
  <c r="G12" i="91"/>
  <c r="F13" i="91"/>
  <c r="G13" i="91"/>
  <c r="F14" i="91"/>
  <c r="G14" i="91"/>
  <c r="F15" i="91"/>
  <c r="G15" i="91"/>
  <c r="C5" i="90"/>
  <c r="F5" i="90"/>
  <c r="F6" i="90"/>
  <c r="G6" i="90"/>
  <c r="F7" i="90"/>
  <c r="G7" i="90"/>
  <c r="F8" i="90"/>
  <c r="G8" i="90"/>
  <c r="C9" i="90"/>
  <c r="F9" i="90" s="1"/>
  <c r="G9" i="90"/>
  <c r="F10" i="90"/>
  <c r="G10" i="90"/>
  <c r="F12" i="90"/>
  <c r="G12" i="90"/>
  <c r="F14" i="90"/>
  <c r="G14" i="90"/>
  <c r="F15" i="90"/>
  <c r="G15" i="90"/>
  <c r="F16" i="90"/>
  <c r="G16" i="90"/>
  <c r="F17" i="90"/>
  <c r="G17" i="90"/>
  <c r="F19" i="90"/>
  <c r="G19" i="90"/>
  <c r="F20" i="90"/>
  <c r="G20" i="90"/>
  <c r="F21" i="90"/>
  <c r="G21" i="90"/>
  <c r="F22" i="90"/>
  <c r="G22" i="90"/>
  <c r="F26" i="90"/>
  <c r="G26" i="90"/>
  <c r="F27" i="90"/>
  <c r="G27" i="90"/>
  <c r="F28" i="90"/>
  <c r="G28" i="90"/>
  <c r="F30" i="90"/>
  <c r="G30" i="90"/>
  <c r="F31" i="90"/>
  <c r="G31" i="90"/>
  <c r="F32" i="90"/>
  <c r="G32" i="90"/>
  <c r="F34" i="90"/>
  <c r="G34" i="90"/>
  <c r="F36" i="90"/>
  <c r="G36" i="90"/>
  <c r="F37" i="90"/>
  <c r="G37" i="90"/>
  <c r="F38" i="90"/>
  <c r="G38" i="90"/>
  <c r="C39" i="90"/>
  <c r="F39" i="90" s="1"/>
  <c r="F40" i="90"/>
  <c r="G40" i="90"/>
  <c r="F42" i="90"/>
  <c r="G42" i="90"/>
  <c r="H3" i="42"/>
  <c r="H4" i="42"/>
  <c r="H5" i="42"/>
  <c r="H6" i="42"/>
  <c r="H7" i="42"/>
  <c r="H8" i="42"/>
  <c r="H9" i="42"/>
  <c r="H10" i="42"/>
  <c r="H11" i="42"/>
  <c r="H12" i="42"/>
  <c r="H13" i="42"/>
  <c r="H14" i="42"/>
  <c r="H15" i="42"/>
  <c r="H16" i="42"/>
  <c r="H17" i="42"/>
  <c r="H18" i="42"/>
  <c r="H19" i="42"/>
  <c r="H20" i="42"/>
  <c r="H21" i="42"/>
  <c r="H22" i="42"/>
  <c r="H23" i="42"/>
  <c r="H24" i="42"/>
  <c r="H25" i="42"/>
  <c r="H26" i="42"/>
  <c r="H27" i="42"/>
  <c r="H28" i="42"/>
  <c r="H29" i="42"/>
  <c r="H30" i="42"/>
  <c r="H31" i="42"/>
  <c r="H32" i="42"/>
  <c r="H33" i="42"/>
  <c r="H34" i="42"/>
  <c r="H35" i="42"/>
  <c r="H36" i="42"/>
  <c r="H37" i="42"/>
  <c r="H38" i="42"/>
  <c r="H39" i="42"/>
  <c r="H40" i="42"/>
  <c r="H41" i="42"/>
  <c r="H42" i="42"/>
  <c r="H43" i="42"/>
  <c r="H44" i="42"/>
  <c r="H45" i="42"/>
  <c r="H46" i="42"/>
  <c r="H47" i="42"/>
  <c r="H48" i="42"/>
  <c r="H49" i="42"/>
  <c r="H50" i="42"/>
  <c r="H51" i="42"/>
  <c r="H52" i="42"/>
  <c r="H53" i="42"/>
  <c r="H2" i="42"/>
  <c r="F2" i="62"/>
  <c r="I54" i="89"/>
  <c r="H54" i="89"/>
  <c r="I51" i="89"/>
  <c r="H51" i="89"/>
  <c r="I48" i="89"/>
  <c r="H48" i="89"/>
  <c r="I46" i="89"/>
  <c r="H46" i="89"/>
  <c r="I44" i="89"/>
  <c r="H44" i="89"/>
  <c r="I42" i="89"/>
  <c r="H42" i="89"/>
  <c r="I40" i="89"/>
  <c r="H40" i="89"/>
  <c r="I37" i="89"/>
  <c r="H37" i="89"/>
  <c r="I34" i="89"/>
  <c r="H34" i="89"/>
  <c r="I31" i="89"/>
  <c r="H31" i="89"/>
  <c r="I29" i="89"/>
  <c r="H29" i="89"/>
  <c r="I27" i="89"/>
  <c r="H27" i="89"/>
  <c r="I24" i="89"/>
  <c r="H24" i="89"/>
  <c r="I21" i="89"/>
  <c r="H21" i="89"/>
  <c r="I19" i="89"/>
  <c r="H19" i="89"/>
  <c r="I16" i="89"/>
  <c r="H16" i="89"/>
  <c r="I14" i="89"/>
  <c r="H14" i="89"/>
  <c r="I11" i="89"/>
  <c r="H11" i="89"/>
  <c r="I8" i="89"/>
  <c r="H8" i="89"/>
  <c r="I6" i="89"/>
  <c r="H6" i="89"/>
  <c r="I4" i="89"/>
  <c r="H4" i="89"/>
  <c r="I2" i="89"/>
  <c r="I56" i="89" s="1"/>
  <c r="C14" i="25" s="1"/>
  <c r="H2" i="89"/>
  <c r="C4" i="83"/>
  <c r="I4" i="88"/>
  <c r="H4" i="88"/>
  <c r="I3" i="88"/>
  <c r="I5" i="88" s="1"/>
  <c r="C6" i="83" s="1"/>
  <c r="C7" i="83" s="1"/>
  <c r="D16" i="82" s="1"/>
  <c r="H3" i="88"/>
  <c r="H5" i="88" s="1"/>
  <c r="B6" i="83" s="1"/>
  <c r="I14" i="87"/>
  <c r="H14" i="87"/>
  <c r="I13" i="87"/>
  <c r="H13" i="87"/>
  <c r="I12" i="87"/>
  <c r="H12" i="87"/>
  <c r="I11" i="87"/>
  <c r="H11" i="87"/>
  <c r="I10" i="87"/>
  <c r="H10" i="87"/>
  <c r="I9" i="87"/>
  <c r="H9" i="87"/>
  <c r="I8" i="87"/>
  <c r="H8" i="87"/>
  <c r="I7" i="87"/>
  <c r="H7" i="87"/>
  <c r="I6" i="87"/>
  <c r="H6" i="87"/>
  <c r="I5" i="87"/>
  <c r="H5" i="87"/>
  <c r="I4" i="87"/>
  <c r="H4" i="87"/>
  <c r="I3" i="87"/>
  <c r="I15" i="87" s="1"/>
  <c r="C5" i="83" s="1"/>
  <c r="H3" i="87"/>
  <c r="H15" i="87" s="1"/>
  <c r="B5" i="83" s="1"/>
  <c r="I3" i="86"/>
  <c r="I5" i="86" s="1"/>
  <c r="H3" i="86"/>
  <c r="H5" i="86" s="1"/>
  <c r="B4" i="83" s="1"/>
  <c r="I4" i="85"/>
  <c r="H4" i="85"/>
  <c r="I3" i="85"/>
  <c r="H3" i="85"/>
  <c r="I4" i="84"/>
  <c r="H4" i="84"/>
  <c r="I3" i="84"/>
  <c r="I5" i="84" s="1"/>
  <c r="C2" i="83" s="1"/>
  <c r="H3" i="84"/>
  <c r="H5" i="84" s="1"/>
  <c r="B2" i="83" s="1"/>
  <c r="I2" i="81"/>
  <c r="I4" i="81" s="1"/>
  <c r="D8" i="73" s="1"/>
  <c r="H2" i="81"/>
  <c r="I2" i="80"/>
  <c r="I4" i="80" s="1"/>
  <c r="D7" i="73" s="1"/>
  <c r="H2" i="80"/>
  <c r="I6" i="78"/>
  <c r="H6" i="78"/>
  <c r="I4" i="78"/>
  <c r="H4" i="78"/>
  <c r="I2" i="78"/>
  <c r="I8" i="78" s="1"/>
  <c r="D6" i="73" s="1"/>
  <c r="H2" i="78"/>
  <c r="H4" i="74"/>
  <c r="I4" i="74"/>
  <c r="H6" i="74"/>
  <c r="I6" i="74"/>
  <c r="H8" i="74"/>
  <c r="I8" i="74"/>
  <c r="H10" i="74"/>
  <c r="I10" i="74"/>
  <c r="H12" i="74"/>
  <c r="I12" i="74"/>
  <c r="H14" i="74"/>
  <c r="I14" i="74"/>
  <c r="H16" i="74"/>
  <c r="I16" i="74"/>
  <c r="H17" i="74"/>
  <c r="I17" i="74"/>
  <c r="H18" i="74"/>
  <c r="I18" i="74"/>
  <c r="H20" i="74"/>
  <c r="I20" i="74"/>
  <c r="H22" i="74"/>
  <c r="I22" i="74"/>
  <c r="H24" i="74"/>
  <c r="I24" i="74"/>
  <c r="H26" i="74"/>
  <c r="I26" i="74"/>
  <c r="I2" i="74"/>
  <c r="I28" i="74" s="1"/>
  <c r="D2" i="73" s="1"/>
  <c r="H2" i="74"/>
  <c r="H28" i="74" s="1"/>
  <c r="C2" i="73" s="1"/>
  <c r="H4" i="81"/>
  <c r="C8" i="73" s="1"/>
  <c r="H4" i="80"/>
  <c r="C7" i="73" s="1"/>
  <c r="H8" i="78"/>
  <c r="C6" i="73" s="1"/>
  <c r="D4" i="73"/>
  <c r="E9" i="71"/>
  <c r="E10" i="71"/>
  <c r="E8" i="71"/>
  <c r="E11" i="71"/>
  <c r="C23" i="27" s="1"/>
  <c r="F106" i="62"/>
  <c r="F105" i="62"/>
  <c r="F104" i="62"/>
  <c r="F103" i="62"/>
  <c r="F107" i="62"/>
  <c r="F102" i="62"/>
  <c r="F101" i="62"/>
  <c r="F100" i="62"/>
  <c r="F99" i="62"/>
  <c r="F98" i="62"/>
  <c r="F97" i="62"/>
  <c r="F96" i="62"/>
  <c r="F95" i="62"/>
  <c r="F94" i="62"/>
  <c r="F93" i="62"/>
  <c r="F92" i="62"/>
  <c r="F91" i="62"/>
  <c r="F90" i="62"/>
  <c r="F89" i="62"/>
  <c r="F88" i="62"/>
  <c r="F87" i="62"/>
  <c r="F86" i="62"/>
  <c r="F85" i="62"/>
  <c r="F84" i="62"/>
  <c r="F83" i="62"/>
  <c r="F82" i="62"/>
  <c r="F81" i="62"/>
  <c r="F80" i="62"/>
  <c r="F79" i="62"/>
  <c r="F78" i="62"/>
  <c r="F77" i="62"/>
  <c r="F76" i="62"/>
  <c r="F75" i="62"/>
  <c r="F74" i="62"/>
  <c r="F73" i="62"/>
  <c r="F72" i="62"/>
  <c r="F71" i="62"/>
  <c r="F70" i="62"/>
  <c r="F69" i="62"/>
  <c r="F68" i="62"/>
  <c r="F67" i="62"/>
  <c r="F66" i="62"/>
  <c r="F65" i="62"/>
  <c r="F64" i="62"/>
  <c r="F63" i="62"/>
  <c r="F62" i="62"/>
  <c r="F61" i="62"/>
  <c r="F60" i="62"/>
  <c r="F59" i="62"/>
  <c r="F58" i="62"/>
  <c r="F57" i="62"/>
  <c r="F56" i="62"/>
  <c r="F55" i="62"/>
  <c r="F54" i="62"/>
  <c r="F53" i="62"/>
  <c r="F52" i="62"/>
  <c r="F51" i="62"/>
  <c r="F50" i="62"/>
  <c r="F49" i="62"/>
  <c r="F48" i="62"/>
  <c r="F47" i="62"/>
  <c r="F46" i="62"/>
  <c r="F45" i="62"/>
  <c r="F44" i="62"/>
  <c r="F43" i="62"/>
  <c r="F42" i="62"/>
  <c r="F41" i="62"/>
  <c r="F40" i="62"/>
  <c r="F39" i="62"/>
  <c r="F38" i="62"/>
  <c r="F37" i="62"/>
  <c r="F36" i="62"/>
  <c r="F35" i="62"/>
  <c r="F34" i="62"/>
  <c r="F33" i="62"/>
  <c r="F32" i="62"/>
  <c r="F31" i="62"/>
  <c r="F30" i="62"/>
  <c r="F29" i="62"/>
  <c r="F28" i="62"/>
  <c r="F27" i="62"/>
  <c r="F26" i="62"/>
  <c r="F25" i="62"/>
  <c r="F24" i="62"/>
  <c r="F23" i="62"/>
  <c r="F22" i="62"/>
  <c r="F21" i="62"/>
  <c r="F20" i="62"/>
  <c r="F19" i="62"/>
  <c r="F18" i="62"/>
  <c r="F17" i="62"/>
  <c r="F16" i="62"/>
  <c r="F15" i="62"/>
  <c r="F14" i="62"/>
  <c r="F13" i="62"/>
  <c r="F12" i="62"/>
  <c r="F11" i="62"/>
  <c r="F10" i="62"/>
  <c r="F9" i="62"/>
  <c r="F8" i="62"/>
  <c r="F7" i="62"/>
  <c r="F6" i="62"/>
  <c r="F5" i="62"/>
  <c r="F4" i="62"/>
  <c r="F3" i="62"/>
  <c r="I65" i="60"/>
  <c r="H65" i="60"/>
  <c r="I64" i="60"/>
  <c r="H64" i="60"/>
  <c r="I63" i="60"/>
  <c r="H63" i="60"/>
  <c r="I62" i="60"/>
  <c r="I66" i="60"/>
  <c r="E14" i="60" s="1"/>
  <c r="H62" i="60"/>
  <c r="I57" i="60"/>
  <c r="I58" i="60" s="1"/>
  <c r="E13" i="60" s="1"/>
  <c r="H57" i="60"/>
  <c r="H58" i="60" s="1"/>
  <c r="D13" i="60"/>
  <c r="I52" i="60"/>
  <c r="H52" i="60"/>
  <c r="I51" i="60"/>
  <c r="H51" i="60"/>
  <c r="I50" i="60"/>
  <c r="H50" i="60"/>
  <c r="I49" i="60"/>
  <c r="H49" i="60"/>
  <c r="I48" i="60"/>
  <c r="H48" i="60"/>
  <c r="I47" i="60"/>
  <c r="I53" i="60"/>
  <c r="E12" i="60" s="1"/>
  <c r="H47" i="60"/>
  <c r="I42" i="60"/>
  <c r="I43" i="60" s="1"/>
  <c r="H42" i="60"/>
  <c r="H43" i="60"/>
  <c r="D11" i="60" s="1"/>
  <c r="I37" i="60"/>
  <c r="H37" i="60"/>
  <c r="I36" i="60"/>
  <c r="H36" i="60"/>
  <c r="I35" i="60"/>
  <c r="H35" i="60"/>
  <c r="I34" i="60"/>
  <c r="H34" i="60"/>
  <c r="I33" i="60"/>
  <c r="H33" i="60"/>
  <c r="I32" i="60"/>
  <c r="H32" i="60"/>
  <c r="I31" i="60"/>
  <c r="H31" i="60"/>
  <c r="I30" i="60"/>
  <c r="H30" i="60"/>
  <c r="I29" i="60"/>
  <c r="I38" i="60" s="1"/>
  <c r="E10" i="60" s="1"/>
  <c r="E15" i="60" s="1"/>
  <c r="H29" i="60"/>
  <c r="H38" i="60"/>
  <c r="D10" i="60" s="1"/>
  <c r="I25" i="60"/>
  <c r="E9" i="60" s="1"/>
  <c r="I24" i="60"/>
  <c r="H24" i="60"/>
  <c r="H25" i="60" s="1"/>
  <c r="D9" i="60" s="1"/>
  <c r="E11" i="60"/>
  <c r="I13" i="59"/>
  <c r="H13" i="59"/>
  <c r="I12" i="59"/>
  <c r="H12" i="59"/>
  <c r="I11" i="59"/>
  <c r="H11" i="59"/>
  <c r="I10" i="59"/>
  <c r="H10" i="59"/>
  <c r="I9" i="59"/>
  <c r="H9" i="59"/>
  <c r="I8" i="59"/>
  <c r="H8" i="59"/>
  <c r="I7" i="59"/>
  <c r="H7" i="59"/>
  <c r="I6" i="59"/>
  <c r="H6" i="59"/>
  <c r="I5" i="59"/>
  <c r="H5" i="59"/>
  <c r="I4" i="59"/>
  <c r="H4" i="59"/>
  <c r="I3" i="59"/>
  <c r="H3" i="59"/>
  <c r="I2" i="59"/>
  <c r="I14" i="59" s="1"/>
  <c r="C21" i="55" s="1"/>
  <c r="H2" i="59"/>
  <c r="H14" i="59" s="1"/>
  <c r="B21" i="55" s="1"/>
  <c r="I4" i="58"/>
  <c r="H4" i="58"/>
  <c r="I3" i="58"/>
  <c r="H3" i="58"/>
  <c r="I2" i="58"/>
  <c r="I5" i="58" s="1"/>
  <c r="C20" i="55" s="1"/>
  <c r="H2" i="58"/>
  <c r="H5" i="58" s="1"/>
  <c r="B20" i="55" s="1"/>
  <c r="I4" i="57"/>
  <c r="H4" i="57"/>
  <c r="I3" i="57"/>
  <c r="H3" i="57"/>
  <c r="I2" i="57"/>
  <c r="I5" i="57" s="1"/>
  <c r="C19" i="55" s="1"/>
  <c r="H2" i="57"/>
  <c r="H5" i="57" s="1"/>
  <c r="B19" i="55" s="1"/>
  <c r="I4" i="56"/>
  <c r="H4" i="56"/>
  <c r="I3" i="56"/>
  <c r="H3" i="56"/>
  <c r="I2" i="56"/>
  <c r="I5" i="56" s="1"/>
  <c r="C18" i="55" s="1"/>
  <c r="C22" i="55" s="1"/>
  <c r="H2" i="56"/>
  <c r="H5" i="56" s="1"/>
  <c r="B18" i="55" s="1"/>
  <c r="I73" i="54"/>
  <c r="H73" i="54"/>
  <c r="I72" i="54"/>
  <c r="H72" i="54"/>
  <c r="I71" i="54"/>
  <c r="H71" i="54"/>
  <c r="I70" i="54"/>
  <c r="H70" i="54"/>
  <c r="I69" i="54"/>
  <c r="H69" i="54"/>
  <c r="I68" i="54"/>
  <c r="H68" i="54"/>
  <c r="I67" i="54"/>
  <c r="H67" i="54"/>
  <c r="I66" i="54"/>
  <c r="H66" i="54"/>
  <c r="I65" i="54"/>
  <c r="H65" i="54"/>
  <c r="I64" i="54"/>
  <c r="H64" i="54"/>
  <c r="I63" i="54"/>
  <c r="H63" i="54"/>
  <c r="I62" i="54"/>
  <c r="H62" i="54"/>
  <c r="I61" i="54"/>
  <c r="H61" i="54"/>
  <c r="I60" i="54"/>
  <c r="H60" i="54"/>
  <c r="I59" i="54"/>
  <c r="H59" i="54"/>
  <c r="I58" i="54"/>
  <c r="H58" i="54"/>
  <c r="I57" i="54"/>
  <c r="H57" i="54"/>
  <c r="I56" i="54"/>
  <c r="H56" i="54"/>
  <c r="I55" i="54"/>
  <c r="H55" i="54"/>
  <c r="I54" i="54"/>
  <c r="H54" i="54"/>
  <c r="I53" i="54"/>
  <c r="H53" i="54"/>
  <c r="I52" i="54"/>
  <c r="H52" i="54"/>
  <c r="I51" i="54"/>
  <c r="H51" i="54"/>
  <c r="I50" i="54"/>
  <c r="H50" i="54"/>
  <c r="I49" i="54"/>
  <c r="H49" i="54"/>
  <c r="I48" i="54"/>
  <c r="H48" i="54"/>
  <c r="I47" i="54"/>
  <c r="H47" i="54"/>
  <c r="I46" i="54"/>
  <c r="H46" i="54"/>
  <c r="I45" i="54"/>
  <c r="H45" i="54"/>
  <c r="I44" i="54"/>
  <c r="H44" i="54"/>
  <c r="I43" i="54"/>
  <c r="H43" i="54"/>
  <c r="I42" i="54"/>
  <c r="H42" i="54"/>
  <c r="I41" i="54"/>
  <c r="H41" i="54"/>
  <c r="I40" i="54"/>
  <c r="H40" i="54"/>
  <c r="I39" i="54"/>
  <c r="H39" i="54"/>
  <c r="I38" i="54"/>
  <c r="H38" i="54"/>
  <c r="I37" i="54"/>
  <c r="H37" i="54"/>
  <c r="I36" i="54"/>
  <c r="H36" i="54"/>
  <c r="I35" i="54"/>
  <c r="H35" i="54"/>
  <c r="I34" i="54"/>
  <c r="H34" i="54"/>
  <c r="I33" i="54"/>
  <c r="H33" i="54"/>
  <c r="I32" i="54"/>
  <c r="H32" i="54"/>
  <c r="I31" i="54"/>
  <c r="H31" i="54"/>
  <c r="I30" i="54"/>
  <c r="H30" i="54"/>
  <c r="I29" i="54"/>
  <c r="H29" i="54"/>
  <c r="I28" i="54"/>
  <c r="H28" i="54"/>
  <c r="I27" i="54"/>
  <c r="H27" i="54"/>
  <c r="I26" i="54"/>
  <c r="H26" i="54"/>
  <c r="I25" i="54"/>
  <c r="H25" i="54"/>
  <c r="I24" i="54"/>
  <c r="H24" i="54"/>
  <c r="I23" i="54"/>
  <c r="H23" i="54"/>
  <c r="I22" i="54"/>
  <c r="H22" i="54"/>
  <c r="I21" i="54"/>
  <c r="H21" i="54"/>
  <c r="I20" i="54"/>
  <c r="H20" i="54"/>
  <c r="I19" i="54"/>
  <c r="H19" i="54"/>
  <c r="I18" i="54"/>
  <c r="H18" i="54"/>
  <c r="I17" i="54"/>
  <c r="H17" i="54"/>
  <c r="I16" i="54"/>
  <c r="H16" i="54"/>
  <c r="I15" i="54"/>
  <c r="H15" i="54"/>
  <c r="I14" i="54"/>
  <c r="H14" i="54"/>
  <c r="I13" i="54"/>
  <c r="H13" i="54"/>
  <c r="I12" i="54"/>
  <c r="H12" i="54"/>
  <c r="I11" i="54"/>
  <c r="H11" i="54"/>
  <c r="I10" i="54"/>
  <c r="H10" i="54"/>
  <c r="I9" i="54"/>
  <c r="H9" i="54"/>
  <c r="I8" i="54"/>
  <c r="H8" i="54"/>
  <c r="I7" i="54"/>
  <c r="H7" i="54"/>
  <c r="I6" i="54"/>
  <c r="H6" i="54"/>
  <c r="I5" i="54"/>
  <c r="H5" i="54"/>
  <c r="I4" i="54"/>
  <c r="H4" i="54"/>
  <c r="I3" i="54"/>
  <c r="H3" i="54"/>
  <c r="I2" i="54"/>
  <c r="I74" i="54" s="1"/>
  <c r="C19" i="52" s="1"/>
  <c r="H2" i="54"/>
  <c r="H74" i="54" s="1"/>
  <c r="B19" i="52" s="1"/>
  <c r="I3" i="53"/>
  <c r="H3" i="53"/>
  <c r="I2" i="53"/>
  <c r="I4" i="53" s="1"/>
  <c r="C18" i="52" s="1"/>
  <c r="C20" i="52" s="1"/>
  <c r="H2" i="53"/>
  <c r="H4" i="53" s="1"/>
  <c r="B18" i="52" s="1"/>
  <c r="B20" i="52"/>
  <c r="C18" i="43"/>
  <c r="I12" i="51"/>
  <c r="H12" i="51"/>
  <c r="I11" i="51"/>
  <c r="H11" i="51"/>
  <c r="I10" i="51"/>
  <c r="H10" i="51"/>
  <c r="I9" i="51"/>
  <c r="H9" i="51"/>
  <c r="I8" i="51"/>
  <c r="H8" i="51"/>
  <c r="I7" i="51"/>
  <c r="H7" i="51"/>
  <c r="I6" i="51"/>
  <c r="H6" i="51"/>
  <c r="I5" i="51"/>
  <c r="H5" i="51"/>
  <c r="I4" i="51"/>
  <c r="H4" i="51"/>
  <c r="I3" i="51"/>
  <c r="H3" i="51"/>
  <c r="I2" i="51"/>
  <c r="I13" i="51" s="1"/>
  <c r="C25" i="43"/>
  <c r="H2" i="51"/>
  <c r="H13" i="51" s="1"/>
  <c r="B25" i="43"/>
  <c r="I16" i="50"/>
  <c r="H16" i="50"/>
  <c r="I15" i="50"/>
  <c r="H15" i="50"/>
  <c r="I14" i="50"/>
  <c r="H14" i="50"/>
  <c r="I13" i="50"/>
  <c r="H13" i="50"/>
  <c r="I12" i="50"/>
  <c r="H12" i="50"/>
  <c r="I11" i="50"/>
  <c r="H11" i="50"/>
  <c r="I10" i="50"/>
  <c r="H10" i="50"/>
  <c r="I9" i="50"/>
  <c r="H9" i="50"/>
  <c r="I8" i="50"/>
  <c r="H8" i="50"/>
  <c r="I7" i="50"/>
  <c r="H7" i="50"/>
  <c r="I6" i="50"/>
  <c r="H6" i="50"/>
  <c r="I5" i="50"/>
  <c r="H5" i="50"/>
  <c r="I4" i="50"/>
  <c r="H4" i="50"/>
  <c r="I3" i="50"/>
  <c r="H3" i="50"/>
  <c r="I2" i="50"/>
  <c r="I17" i="50"/>
  <c r="C24" i="43" s="1"/>
  <c r="H2" i="50"/>
  <c r="H17" i="50"/>
  <c r="B24" i="43" s="1"/>
  <c r="I52" i="49"/>
  <c r="H52" i="49"/>
  <c r="I51" i="49"/>
  <c r="H51" i="49"/>
  <c r="I50" i="49"/>
  <c r="H50" i="49"/>
  <c r="I49" i="49"/>
  <c r="H49" i="49"/>
  <c r="I48" i="49"/>
  <c r="H48" i="49"/>
  <c r="I47" i="49"/>
  <c r="H47" i="49"/>
  <c r="I46" i="49"/>
  <c r="H46" i="49"/>
  <c r="I45" i="49"/>
  <c r="H45" i="49"/>
  <c r="I44" i="49"/>
  <c r="H44" i="49"/>
  <c r="I43" i="49"/>
  <c r="H43" i="49"/>
  <c r="I42" i="49"/>
  <c r="H42" i="49"/>
  <c r="I41" i="49"/>
  <c r="H41" i="49"/>
  <c r="I40" i="49"/>
  <c r="H40" i="49"/>
  <c r="I39" i="49"/>
  <c r="H39" i="49"/>
  <c r="I38" i="49"/>
  <c r="H38" i="49"/>
  <c r="I37" i="49"/>
  <c r="H37" i="49"/>
  <c r="I36" i="49"/>
  <c r="H36" i="49"/>
  <c r="I35" i="49"/>
  <c r="H35" i="49"/>
  <c r="I34" i="49"/>
  <c r="H34" i="49"/>
  <c r="I33" i="49"/>
  <c r="H33" i="49"/>
  <c r="I32" i="49"/>
  <c r="H32" i="49"/>
  <c r="I31" i="49"/>
  <c r="H31" i="49"/>
  <c r="I30" i="49"/>
  <c r="H30" i="49"/>
  <c r="I29" i="49"/>
  <c r="H29" i="49"/>
  <c r="I28" i="49"/>
  <c r="H28" i="49"/>
  <c r="I27" i="49"/>
  <c r="H27" i="49"/>
  <c r="I26" i="49"/>
  <c r="H26" i="49"/>
  <c r="I25" i="49"/>
  <c r="H25" i="49"/>
  <c r="I24" i="49"/>
  <c r="H24" i="49"/>
  <c r="I23" i="49"/>
  <c r="H23" i="49"/>
  <c r="I22" i="49"/>
  <c r="H22" i="49"/>
  <c r="I21" i="49"/>
  <c r="H21" i="49"/>
  <c r="I20" i="49"/>
  <c r="H20" i="49"/>
  <c r="I19" i="49"/>
  <c r="H19" i="49"/>
  <c r="I18" i="49"/>
  <c r="H18" i="49"/>
  <c r="I17" i="49"/>
  <c r="H17" i="49"/>
  <c r="I16" i="49"/>
  <c r="H16" i="49"/>
  <c r="I15" i="49"/>
  <c r="H15" i="49"/>
  <c r="I14" i="49"/>
  <c r="H14" i="49"/>
  <c r="I13" i="49"/>
  <c r="H13" i="49"/>
  <c r="I12" i="49"/>
  <c r="H12" i="49"/>
  <c r="I11" i="49"/>
  <c r="H11" i="49"/>
  <c r="I10" i="49"/>
  <c r="H10" i="49"/>
  <c r="I9" i="49"/>
  <c r="H9" i="49"/>
  <c r="I8" i="49"/>
  <c r="H8" i="49"/>
  <c r="I7" i="49"/>
  <c r="H7" i="49"/>
  <c r="I6" i="49"/>
  <c r="H6" i="49"/>
  <c r="I5" i="49"/>
  <c r="H5" i="49"/>
  <c r="I4" i="49"/>
  <c r="H4" i="49"/>
  <c r="I3" i="49"/>
  <c r="H3" i="49"/>
  <c r="I2" i="49"/>
  <c r="I53" i="49"/>
  <c r="C23" i="43" s="1"/>
  <c r="H2" i="49"/>
  <c r="H53" i="49"/>
  <c r="B23" i="43" s="1"/>
  <c r="I34" i="48"/>
  <c r="H34" i="48"/>
  <c r="I33" i="48"/>
  <c r="H33" i="48"/>
  <c r="I32" i="48"/>
  <c r="H32" i="48"/>
  <c r="I31" i="48"/>
  <c r="H31" i="48"/>
  <c r="I30" i="48"/>
  <c r="H30" i="48"/>
  <c r="I29" i="48"/>
  <c r="H29" i="48"/>
  <c r="I28" i="48"/>
  <c r="H28" i="48"/>
  <c r="I27" i="48"/>
  <c r="H27" i="48"/>
  <c r="I26" i="48"/>
  <c r="H26" i="48"/>
  <c r="I25" i="48"/>
  <c r="H25" i="48"/>
  <c r="I24" i="48"/>
  <c r="H24" i="48"/>
  <c r="I23" i="48"/>
  <c r="H23" i="48"/>
  <c r="I22" i="48"/>
  <c r="H22" i="48"/>
  <c r="I21" i="48"/>
  <c r="H21" i="48"/>
  <c r="I20" i="48"/>
  <c r="H20" i="48"/>
  <c r="I19" i="48"/>
  <c r="H19" i="48"/>
  <c r="I18" i="48"/>
  <c r="H18" i="48"/>
  <c r="I17" i="48"/>
  <c r="H17" i="48"/>
  <c r="I16" i="48"/>
  <c r="H16" i="48"/>
  <c r="I15" i="48"/>
  <c r="H15" i="48"/>
  <c r="I14" i="48"/>
  <c r="H14" i="48"/>
  <c r="I13" i="48"/>
  <c r="H13" i="48"/>
  <c r="I12" i="48"/>
  <c r="H12" i="48"/>
  <c r="I11" i="48"/>
  <c r="H11" i="48"/>
  <c r="I10" i="48"/>
  <c r="H10" i="48"/>
  <c r="I9" i="48"/>
  <c r="H9" i="48"/>
  <c r="I8" i="48"/>
  <c r="H8" i="48"/>
  <c r="I7" i="48"/>
  <c r="H7" i="48"/>
  <c r="I6" i="48"/>
  <c r="H6" i="48"/>
  <c r="I5" i="48"/>
  <c r="H5" i="48"/>
  <c r="I4" i="48"/>
  <c r="H4" i="48"/>
  <c r="I3" i="48"/>
  <c r="H3" i="48"/>
  <c r="I2" i="48"/>
  <c r="I35" i="48" s="1"/>
  <c r="C22" i="43" s="1"/>
  <c r="H2" i="48"/>
  <c r="H35" i="48" s="1"/>
  <c r="B22" i="43" s="1"/>
  <c r="I3" i="47"/>
  <c r="H3" i="47"/>
  <c r="I2" i="47"/>
  <c r="I4" i="47"/>
  <c r="C21" i="43" s="1"/>
  <c r="H2" i="47"/>
  <c r="H4" i="47"/>
  <c r="B21" i="43" s="1"/>
  <c r="I19" i="46"/>
  <c r="H19" i="46"/>
  <c r="I18" i="46"/>
  <c r="H18" i="46"/>
  <c r="I17" i="46"/>
  <c r="H17" i="46"/>
  <c r="I16" i="46"/>
  <c r="H16" i="46"/>
  <c r="I15" i="46"/>
  <c r="H15" i="46"/>
  <c r="I14" i="46"/>
  <c r="H14" i="46"/>
  <c r="I13" i="46"/>
  <c r="H13" i="46"/>
  <c r="I12" i="46"/>
  <c r="H12" i="46"/>
  <c r="I11" i="46"/>
  <c r="H11" i="46"/>
  <c r="I10" i="46"/>
  <c r="H10" i="46"/>
  <c r="I9" i="46"/>
  <c r="H9" i="46"/>
  <c r="I8" i="46"/>
  <c r="H8" i="46"/>
  <c r="I7" i="46"/>
  <c r="H7" i="46"/>
  <c r="I6" i="46"/>
  <c r="H6" i="46"/>
  <c r="I5" i="46"/>
  <c r="H5" i="46"/>
  <c r="I4" i="46"/>
  <c r="H4" i="46"/>
  <c r="I3" i="46"/>
  <c r="H3" i="46"/>
  <c r="I2" i="46"/>
  <c r="I20" i="46"/>
  <c r="C20" i="43" s="1"/>
  <c r="H2" i="46"/>
  <c r="H20" i="46"/>
  <c r="B20" i="43" s="1"/>
  <c r="I4" i="45"/>
  <c r="H4" i="45"/>
  <c r="I3" i="45"/>
  <c r="H3" i="45"/>
  <c r="I2" i="45"/>
  <c r="I5" i="45"/>
  <c r="C19" i="43" s="1"/>
  <c r="H2" i="45"/>
  <c r="H5" i="45"/>
  <c r="B19" i="43" s="1"/>
  <c r="I2" i="44"/>
  <c r="I3" i="44" s="1"/>
  <c r="H2" i="44"/>
  <c r="H3" i="44"/>
  <c r="B18" i="43" s="1"/>
  <c r="C21" i="37"/>
  <c r="C18" i="37"/>
  <c r="I53" i="42"/>
  <c r="I52" i="42"/>
  <c r="I51" i="42"/>
  <c r="I50" i="42"/>
  <c r="I49" i="42"/>
  <c r="I48" i="42"/>
  <c r="I47" i="42"/>
  <c r="I46" i="42"/>
  <c r="I45" i="42"/>
  <c r="I44" i="42"/>
  <c r="I43" i="42"/>
  <c r="I42" i="42"/>
  <c r="I41" i="42"/>
  <c r="I40" i="42"/>
  <c r="I39" i="42"/>
  <c r="I38" i="42"/>
  <c r="I37" i="42"/>
  <c r="I36" i="42"/>
  <c r="I35" i="42"/>
  <c r="I34" i="42"/>
  <c r="I33" i="42"/>
  <c r="I32" i="42"/>
  <c r="I31" i="42"/>
  <c r="I30" i="42"/>
  <c r="I29" i="42"/>
  <c r="I28" i="42"/>
  <c r="I27" i="42"/>
  <c r="I26" i="42"/>
  <c r="I25" i="42"/>
  <c r="I24" i="42"/>
  <c r="I23" i="42"/>
  <c r="I22" i="42"/>
  <c r="I21" i="42"/>
  <c r="I20" i="42"/>
  <c r="I19" i="42"/>
  <c r="I18" i="42"/>
  <c r="I17" i="42"/>
  <c r="I16" i="42"/>
  <c r="I15" i="42"/>
  <c r="I14" i="42"/>
  <c r="I13" i="42"/>
  <c r="I12" i="42"/>
  <c r="I11" i="42"/>
  <c r="I10" i="42"/>
  <c r="I9" i="42"/>
  <c r="I8" i="42"/>
  <c r="I7" i="42"/>
  <c r="I6" i="42"/>
  <c r="I5" i="42"/>
  <c r="I4" i="42"/>
  <c r="I3" i="42"/>
  <c r="I2" i="42"/>
  <c r="I54" i="42"/>
  <c r="C22" i="37" s="1"/>
  <c r="I20" i="41"/>
  <c r="H20" i="41"/>
  <c r="I19" i="41"/>
  <c r="H19" i="41"/>
  <c r="I18" i="41"/>
  <c r="H18" i="41"/>
  <c r="I17" i="41"/>
  <c r="H17" i="41"/>
  <c r="I16" i="41"/>
  <c r="H16" i="41"/>
  <c r="I15" i="41"/>
  <c r="H15" i="41"/>
  <c r="I14" i="41"/>
  <c r="H14" i="41"/>
  <c r="I13" i="41"/>
  <c r="H13" i="41"/>
  <c r="I12" i="41"/>
  <c r="H12" i="41"/>
  <c r="I11" i="41"/>
  <c r="H11" i="41"/>
  <c r="I10" i="41"/>
  <c r="H10" i="41"/>
  <c r="I9" i="41"/>
  <c r="H9" i="41"/>
  <c r="I8" i="41"/>
  <c r="H8" i="41"/>
  <c r="I7" i="41"/>
  <c r="H7" i="41"/>
  <c r="I6" i="41"/>
  <c r="H6" i="41"/>
  <c r="I5" i="41"/>
  <c r="H5" i="41"/>
  <c r="I4" i="41"/>
  <c r="H4" i="41"/>
  <c r="I3" i="41"/>
  <c r="H3" i="41"/>
  <c r="I2" i="41"/>
  <c r="I21" i="41"/>
  <c r="H2" i="41"/>
  <c r="H21" i="41"/>
  <c r="B21" i="37" s="1"/>
  <c r="I2" i="40"/>
  <c r="I3" i="40" s="1"/>
  <c r="C20" i="37" s="1"/>
  <c r="H2" i="40"/>
  <c r="H3" i="40" s="1"/>
  <c r="B20" i="37" s="1"/>
  <c r="I10" i="39"/>
  <c r="H10" i="39"/>
  <c r="I9" i="39"/>
  <c r="H9" i="39"/>
  <c r="I8" i="39"/>
  <c r="H8" i="39"/>
  <c r="I7" i="39"/>
  <c r="H7" i="39"/>
  <c r="I6" i="39"/>
  <c r="H6" i="39"/>
  <c r="I5" i="39"/>
  <c r="H5" i="39"/>
  <c r="I4" i="39"/>
  <c r="H4" i="39"/>
  <c r="I3" i="39"/>
  <c r="H3" i="39"/>
  <c r="I2" i="39"/>
  <c r="I11" i="39" s="1"/>
  <c r="C19" i="37" s="1"/>
  <c r="H2" i="39"/>
  <c r="H11" i="39" s="1"/>
  <c r="B19" i="37" s="1"/>
  <c r="I3" i="38"/>
  <c r="H3" i="38"/>
  <c r="I2" i="38"/>
  <c r="I4" i="38" s="1"/>
  <c r="H2" i="38"/>
  <c r="I162" i="36"/>
  <c r="I165" i="36"/>
  <c r="I246" i="36" s="1"/>
  <c r="H161" i="36"/>
  <c r="H165" i="36" s="1"/>
  <c r="H246" i="36" s="1"/>
  <c r="I100" i="36"/>
  <c r="H99" i="36"/>
  <c r="I90" i="36"/>
  <c r="I104" i="36"/>
  <c r="I245" i="36" s="1"/>
  <c r="H89" i="36"/>
  <c r="H104" i="36" s="1"/>
  <c r="H245" i="36" s="1"/>
  <c r="I18" i="36"/>
  <c r="H17" i="36"/>
  <c r="I10" i="36"/>
  <c r="I22" i="36"/>
  <c r="I244" i="36" s="1"/>
  <c r="I247" i="36" s="1"/>
  <c r="H9" i="36"/>
  <c r="H22" i="36" s="1"/>
  <c r="H244" i="36" s="1"/>
  <c r="H247" i="36" s="1"/>
  <c r="H250" i="36" s="1"/>
  <c r="I4" i="34"/>
  <c r="H4" i="34"/>
  <c r="I2" i="34"/>
  <c r="I6" i="34" s="1"/>
  <c r="C6" i="29" s="1"/>
  <c r="H2" i="34"/>
  <c r="H6" i="34" s="1"/>
  <c r="B6" i="29" s="1"/>
  <c r="I30" i="33"/>
  <c r="H30" i="33"/>
  <c r="I28" i="33"/>
  <c r="H28" i="33"/>
  <c r="I26" i="33"/>
  <c r="H26" i="33"/>
  <c r="I24" i="33"/>
  <c r="H24" i="33"/>
  <c r="I22" i="33"/>
  <c r="H22" i="33"/>
  <c r="I20" i="33"/>
  <c r="H20" i="33"/>
  <c r="I18" i="33"/>
  <c r="H18" i="33"/>
  <c r="I16" i="33"/>
  <c r="H16" i="33"/>
  <c r="I14" i="33"/>
  <c r="H14" i="33"/>
  <c r="I12" i="33"/>
  <c r="H12" i="33"/>
  <c r="I10" i="33"/>
  <c r="H10" i="33"/>
  <c r="I8" i="33"/>
  <c r="H8" i="33"/>
  <c r="I6" i="33"/>
  <c r="H6" i="33"/>
  <c r="I4" i="33"/>
  <c r="H4" i="33"/>
  <c r="I2" i="33"/>
  <c r="I31" i="33" s="1"/>
  <c r="C5" i="29" s="1"/>
  <c r="H2" i="33"/>
  <c r="H31" i="33" s="1"/>
  <c r="B5" i="29" s="1"/>
  <c r="I4" i="32"/>
  <c r="H4" i="32"/>
  <c r="I2" i="32"/>
  <c r="I6" i="32" s="1"/>
  <c r="C4" i="29" s="1"/>
  <c r="H2" i="32"/>
  <c r="H6" i="32" s="1"/>
  <c r="B4" i="29" s="1"/>
  <c r="H4" i="31"/>
  <c r="B3" i="29" s="1"/>
  <c r="I2" i="31"/>
  <c r="I4" i="31"/>
  <c r="C3" i="29" s="1"/>
  <c r="H2" i="31"/>
  <c r="I16" i="30"/>
  <c r="H16" i="30"/>
  <c r="I14" i="30"/>
  <c r="H14" i="30"/>
  <c r="I12" i="30"/>
  <c r="H12" i="30"/>
  <c r="I10" i="30"/>
  <c r="H10" i="30"/>
  <c r="I8" i="30"/>
  <c r="H8" i="30"/>
  <c r="I6" i="30"/>
  <c r="H6" i="30"/>
  <c r="I4" i="30"/>
  <c r="H4" i="30"/>
  <c r="I2" i="30"/>
  <c r="I18" i="30" s="1"/>
  <c r="C2" i="29" s="1"/>
  <c r="C7" i="29" s="1"/>
  <c r="D24" i="28" s="1"/>
  <c r="D25" i="28" s="1"/>
  <c r="H2" i="30"/>
  <c r="H18" i="30" s="1"/>
  <c r="B2" i="29"/>
  <c r="B7" i="29" s="1"/>
  <c r="C24" i="28" s="1"/>
  <c r="C25" i="28" s="1"/>
  <c r="C26" i="28" s="1"/>
  <c r="I4" i="3"/>
  <c r="C25" i="25" s="1"/>
  <c r="I2" i="3"/>
  <c r="H2" i="3"/>
  <c r="H4" i="3" s="1"/>
  <c r="B25" i="25" s="1"/>
  <c r="I4" i="2"/>
  <c r="C24" i="25" s="1"/>
  <c r="I2" i="2"/>
  <c r="H2" i="2"/>
  <c r="H4" i="2" s="1"/>
  <c r="B24" i="25" s="1"/>
  <c r="I8" i="1"/>
  <c r="C23" i="25" s="1"/>
  <c r="I6" i="1"/>
  <c r="H6" i="1"/>
  <c r="I4" i="1"/>
  <c r="H4" i="1"/>
  <c r="I2" i="1"/>
  <c r="H2" i="1"/>
  <c r="H8" i="1" s="1"/>
  <c r="B23" i="25" s="1"/>
  <c r="I5" i="4"/>
  <c r="C22" i="25" s="1"/>
  <c r="I2" i="4"/>
  <c r="H2" i="4"/>
  <c r="H5" i="4" s="1"/>
  <c r="B22" i="25" s="1"/>
  <c r="I54" i="5"/>
  <c r="C21" i="25" s="1"/>
  <c r="I49" i="5"/>
  <c r="H49" i="5"/>
  <c r="I44" i="5"/>
  <c r="H44" i="5"/>
  <c r="I38" i="5"/>
  <c r="H38" i="5"/>
  <c r="I33" i="5"/>
  <c r="H33" i="5"/>
  <c r="I31" i="5"/>
  <c r="H31" i="5"/>
  <c r="I29" i="5"/>
  <c r="H29" i="5"/>
  <c r="I27" i="5"/>
  <c r="H27" i="5"/>
  <c r="I25" i="5"/>
  <c r="H25" i="5"/>
  <c r="I23" i="5"/>
  <c r="H23" i="5"/>
  <c r="I20" i="5"/>
  <c r="H20" i="5"/>
  <c r="I17" i="5"/>
  <c r="H17" i="5"/>
  <c r="I9" i="5"/>
  <c r="H9" i="5"/>
  <c r="I2" i="5"/>
  <c r="H2" i="5"/>
  <c r="H54" i="5" s="1"/>
  <c r="B21" i="25" s="1"/>
  <c r="I11" i="6"/>
  <c r="C20" i="25" s="1"/>
  <c r="I8" i="6"/>
  <c r="H8" i="6"/>
  <c r="I5" i="6"/>
  <c r="H5" i="6"/>
  <c r="I2" i="6"/>
  <c r="H2" i="6"/>
  <c r="H11" i="6" s="1"/>
  <c r="B20" i="25" s="1"/>
  <c r="I57" i="7"/>
  <c r="C19" i="25" s="1"/>
  <c r="I54" i="7"/>
  <c r="H54" i="7"/>
  <c r="I51" i="7"/>
  <c r="H51" i="7"/>
  <c r="I48" i="7"/>
  <c r="H48" i="7"/>
  <c r="I45" i="7"/>
  <c r="H45" i="7"/>
  <c r="I42" i="7"/>
  <c r="H42" i="7"/>
  <c r="I40" i="7"/>
  <c r="H40" i="7"/>
  <c r="I38" i="7"/>
  <c r="H38" i="7"/>
  <c r="I35" i="7"/>
  <c r="H35" i="7"/>
  <c r="I32" i="7"/>
  <c r="H32" i="7"/>
  <c r="I30" i="7"/>
  <c r="H30" i="7"/>
  <c r="I28" i="7"/>
  <c r="H28" i="7"/>
  <c r="I25" i="7"/>
  <c r="H25" i="7"/>
  <c r="I23" i="7"/>
  <c r="H23" i="7"/>
  <c r="I21" i="7"/>
  <c r="H21" i="7"/>
  <c r="I18" i="7"/>
  <c r="H18" i="7"/>
  <c r="I15" i="7"/>
  <c r="H15" i="7"/>
  <c r="I12" i="7"/>
  <c r="H12" i="7"/>
  <c r="I9" i="7"/>
  <c r="H9" i="7"/>
  <c r="I6" i="7"/>
  <c r="H6" i="7"/>
  <c r="I4" i="7"/>
  <c r="H4" i="7"/>
  <c r="I2" i="7"/>
  <c r="H2" i="7"/>
  <c r="H57" i="7" s="1"/>
  <c r="B19" i="25" s="1"/>
  <c r="I13" i="8"/>
  <c r="C18" i="25" s="1"/>
  <c r="I10" i="8"/>
  <c r="H10" i="8"/>
  <c r="I8" i="8"/>
  <c r="H8" i="8"/>
  <c r="I6" i="8"/>
  <c r="H6" i="8"/>
  <c r="I4" i="8"/>
  <c r="H4" i="8"/>
  <c r="I2" i="8"/>
  <c r="H2" i="8"/>
  <c r="H13" i="8" s="1"/>
  <c r="B18" i="25" s="1"/>
  <c r="I10" i="9"/>
  <c r="C17" i="25" s="1"/>
  <c r="I7" i="9"/>
  <c r="H7" i="9"/>
  <c r="I4" i="9"/>
  <c r="H4" i="9"/>
  <c r="I2" i="9"/>
  <c r="H2" i="9"/>
  <c r="H10" i="9" s="1"/>
  <c r="B17" i="25" s="1"/>
  <c r="I95" i="10"/>
  <c r="C16" i="25" s="1"/>
  <c r="I92" i="10"/>
  <c r="H92" i="10"/>
  <c r="I89" i="10"/>
  <c r="H89" i="10"/>
  <c r="I86" i="10"/>
  <c r="H86" i="10"/>
  <c r="I83" i="10"/>
  <c r="H83" i="10"/>
  <c r="I80" i="10"/>
  <c r="H80" i="10"/>
  <c r="I77" i="10"/>
  <c r="H77" i="10"/>
  <c r="I74" i="10"/>
  <c r="H74" i="10"/>
  <c r="I71" i="10"/>
  <c r="H71" i="10"/>
  <c r="I68" i="10"/>
  <c r="H68" i="10"/>
  <c r="I65" i="10"/>
  <c r="H65" i="10"/>
  <c r="I62" i="10"/>
  <c r="H62" i="10"/>
  <c r="I58" i="10"/>
  <c r="H58" i="10"/>
  <c r="I54" i="10"/>
  <c r="H54" i="10"/>
  <c r="I49" i="10"/>
  <c r="H49" i="10"/>
  <c r="I45" i="10"/>
  <c r="H45" i="10"/>
  <c r="I43" i="10"/>
  <c r="H43" i="10"/>
  <c r="I40" i="10"/>
  <c r="H40" i="10"/>
  <c r="I37" i="10"/>
  <c r="H37" i="10"/>
  <c r="I35" i="10"/>
  <c r="H35" i="10"/>
  <c r="I33" i="10"/>
  <c r="H33" i="10"/>
  <c r="I31" i="10"/>
  <c r="H31" i="10"/>
  <c r="I29" i="10"/>
  <c r="H29" i="10"/>
  <c r="I27" i="10"/>
  <c r="H27" i="10"/>
  <c r="I25" i="10"/>
  <c r="H25" i="10"/>
  <c r="I23" i="10"/>
  <c r="H23" i="10"/>
  <c r="I21" i="10"/>
  <c r="H21" i="10"/>
  <c r="I19" i="10"/>
  <c r="H19" i="10"/>
  <c r="I17" i="10"/>
  <c r="H17" i="10"/>
  <c r="I15" i="10"/>
  <c r="H15" i="10"/>
  <c r="I13" i="10"/>
  <c r="H13" i="10"/>
  <c r="I11" i="10"/>
  <c r="H11" i="10"/>
  <c r="I8" i="10"/>
  <c r="H8" i="10"/>
  <c r="I6" i="10"/>
  <c r="H6" i="10"/>
  <c r="I4" i="10"/>
  <c r="H4" i="10"/>
  <c r="I2" i="10"/>
  <c r="H2" i="10"/>
  <c r="H95" i="10" s="1"/>
  <c r="B16" i="25" s="1"/>
  <c r="I84" i="11"/>
  <c r="C15" i="25" s="1"/>
  <c r="I82" i="11"/>
  <c r="H82" i="11"/>
  <c r="I79" i="11"/>
  <c r="H79" i="11"/>
  <c r="I76" i="11"/>
  <c r="H76" i="11"/>
  <c r="I73" i="11"/>
  <c r="H73" i="11"/>
  <c r="I70" i="11"/>
  <c r="H70" i="11"/>
  <c r="I67" i="11"/>
  <c r="H67" i="11"/>
  <c r="I64" i="11"/>
  <c r="H64" i="11"/>
  <c r="I61" i="11"/>
  <c r="H61" i="11"/>
  <c r="I58" i="11"/>
  <c r="H58" i="11"/>
  <c r="I55" i="11"/>
  <c r="H55" i="11"/>
  <c r="I52" i="11"/>
  <c r="H52" i="11"/>
  <c r="I48" i="11"/>
  <c r="H48" i="11"/>
  <c r="I45" i="11"/>
  <c r="H45" i="11"/>
  <c r="I42" i="11"/>
  <c r="H42" i="11"/>
  <c r="I38" i="11"/>
  <c r="H38" i="11"/>
  <c r="I34" i="11"/>
  <c r="H34" i="11"/>
  <c r="I30" i="11"/>
  <c r="H30" i="11"/>
  <c r="I26" i="11"/>
  <c r="H26" i="11"/>
  <c r="I22" i="11"/>
  <c r="H22" i="11"/>
  <c r="I18" i="11"/>
  <c r="H18" i="11"/>
  <c r="I14" i="11"/>
  <c r="H14" i="11"/>
  <c r="I10" i="11"/>
  <c r="H10" i="11"/>
  <c r="I6" i="11"/>
  <c r="H6" i="11"/>
  <c r="I4" i="11"/>
  <c r="H4" i="11"/>
  <c r="I2" i="11"/>
  <c r="H2" i="11"/>
  <c r="H84" i="11" s="1"/>
  <c r="B15" i="25" s="1"/>
  <c r="I71" i="13"/>
  <c r="C13" i="25" s="1"/>
  <c r="I69" i="13"/>
  <c r="H69" i="13"/>
  <c r="I66" i="13"/>
  <c r="H66" i="13"/>
  <c r="I63" i="13"/>
  <c r="H63" i="13"/>
  <c r="I60" i="13"/>
  <c r="H60" i="13"/>
  <c r="I57" i="13"/>
  <c r="H57" i="13"/>
  <c r="I54" i="13"/>
  <c r="H54" i="13"/>
  <c r="I51" i="13"/>
  <c r="H51" i="13"/>
  <c r="I47" i="13"/>
  <c r="H47" i="13"/>
  <c r="I44" i="13"/>
  <c r="H44" i="13"/>
  <c r="I41" i="13"/>
  <c r="H41" i="13"/>
  <c r="I39" i="13"/>
  <c r="H39" i="13"/>
  <c r="I37" i="13"/>
  <c r="H37" i="13"/>
  <c r="I34" i="13"/>
  <c r="H34" i="13"/>
  <c r="I31" i="13"/>
  <c r="H31" i="13"/>
  <c r="I28" i="13"/>
  <c r="H28" i="13"/>
  <c r="I25" i="13"/>
  <c r="H25" i="13"/>
  <c r="I22" i="13"/>
  <c r="H22" i="13"/>
  <c r="I19" i="13"/>
  <c r="H19" i="13"/>
  <c r="I16" i="13"/>
  <c r="H16" i="13"/>
  <c r="I13" i="13"/>
  <c r="H13" i="13"/>
  <c r="I10" i="13"/>
  <c r="H10" i="13"/>
  <c r="I7" i="13"/>
  <c r="H7" i="13"/>
  <c r="I4" i="13"/>
  <c r="H4" i="13"/>
  <c r="I2" i="13"/>
  <c r="H2" i="13"/>
  <c r="H71" i="13" s="1"/>
  <c r="B13" i="25" s="1"/>
  <c r="I68" i="14"/>
  <c r="C12" i="25" s="1"/>
  <c r="I65" i="14"/>
  <c r="H65" i="14"/>
  <c r="I62" i="14"/>
  <c r="H62" i="14"/>
  <c r="I59" i="14"/>
  <c r="H59" i="14"/>
  <c r="I56" i="14"/>
  <c r="H56" i="14"/>
  <c r="I53" i="14"/>
  <c r="H53" i="14"/>
  <c r="I50" i="14"/>
  <c r="H50" i="14"/>
  <c r="I47" i="14"/>
  <c r="H47" i="14"/>
  <c r="I44" i="14"/>
  <c r="H44" i="14"/>
  <c r="I41" i="14"/>
  <c r="H41" i="14"/>
  <c r="I38" i="14"/>
  <c r="H38" i="14"/>
  <c r="I35" i="14"/>
  <c r="H35" i="14"/>
  <c r="I33" i="14"/>
  <c r="H33" i="14"/>
  <c r="I30" i="14"/>
  <c r="H30" i="14"/>
  <c r="I28" i="14"/>
  <c r="H28" i="14"/>
  <c r="I26" i="14"/>
  <c r="H26" i="14"/>
  <c r="I24" i="14"/>
  <c r="H24" i="14"/>
  <c r="I22" i="14"/>
  <c r="H22" i="14"/>
  <c r="I20" i="14"/>
  <c r="H20" i="14"/>
  <c r="I17" i="14"/>
  <c r="H17" i="14"/>
  <c r="I15" i="14"/>
  <c r="H15" i="14"/>
  <c r="I13" i="14"/>
  <c r="H13" i="14"/>
  <c r="I11" i="14"/>
  <c r="H11" i="14"/>
  <c r="I8" i="14"/>
  <c r="H8" i="14"/>
  <c r="I5" i="14"/>
  <c r="H5" i="14"/>
  <c r="I2" i="14"/>
  <c r="H2" i="14"/>
  <c r="H68" i="14" s="1"/>
  <c r="B12" i="25" s="1"/>
  <c r="I20" i="15"/>
  <c r="C11" i="25" s="1"/>
  <c r="I18" i="15"/>
  <c r="H18" i="15"/>
  <c r="I15" i="15"/>
  <c r="H15" i="15"/>
  <c r="I13" i="15"/>
  <c r="H13" i="15"/>
  <c r="I11" i="15"/>
  <c r="H11" i="15"/>
  <c r="I9" i="15"/>
  <c r="H9" i="15"/>
  <c r="I6" i="15"/>
  <c r="H6" i="15"/>
  <c r="I4" i="15"/>
  <c r="H4" i="15"/>
  <c r="I2" i="15"/>
  <c r="H2" i="15"/>
  <c r="H20" i="15" s="1"/>
  <c r="B11" i="25" s="1"/>
  <c r="I51" i="16"/>
  <c r="C10" i="25" s="1"/>
  <c r="I49" i="16"/>
  <c r="H49" i="16"/>
  <c r="I47" i="16"/>
  <c r="H47" i="16"/>
  <c r="I45" i="16"/>
  <c r="H45" i="16"/>
  <c r="I43" i="16"/>
  <c r="H43" i="16"/>
  <c r="I41" i="16"/>
  <c r="H41" i="16"/>
  <c r="I39" i="16"/>
  <c r="H39" i="16"/>
  <c r="I37" i="16"/>
  <c r="H37" i="16"/>
  <c r="I35" i="16"/>
  <c r="H35" i="16"/>
  <c r="I33" i="16"/>
  <c r="H33" i="16"/>
  <c r="I31" i="16"/>
  <c r="H31" i="16"/>
  <c r="I29" i="16"/>
  <c r="H29" i="16"/>
  <c r="I27" i="16"/>
  <c r="H27" i="16"/>
  <c r="I25" i="16"/>
  <c r="H25" i="16"/>
  <c r="I23" i="16"/>
  <c r="H23" i="16"/>
  <c r="I21" i="16"/>
  <c r="H21" i="16"/>
  <c r="I19" i="16"/>
  <c r="H19" i="16"/>
  <c r="I17" i="16"/>
  <c r="H17" i="16"/>
  <c r="I15" i="16"/>
  <c r="H15" i="16"/>
  <c r="I13" i="16"/>
  <c r="H13" i="16"/>
  <c r="I11" i="16"/>
  <c r="H11" i="16"/>
  <c r="I8" i="16"/>
  <c r="H8" i="16"/>
  <c r="I6" i="16"/>
  <c r="H6" i="16"/>
  <c r="I4" i="16"/>
  <c r="H4" i="16"/>
  <c r="I2" i="16"/>
  <c r="H2" i="16"/>
  <c r="H51" i="16" s="1"/>
  <c r="B10" i="25" s="1"/>
  <c r="I21" i="17"/>
  <c r="C9" i="25" s="1"/>
  <c r="I18" i="17"/>
  <c r="H18" i="17"/>
  <c r="I15" i="17"/>
  <c r="H15" i="17"/>
  <c r="I12" i="17"/>
  <c r="H12" i="17"/>
  <c r="I9" i="17"/>
  <c r="H9" i="17"/>
  <c r="I6" i="17"/>
  <c r="H6" i="17"/>
  <c r="I4" i="17"/>
  <c r="H4" i="17"/>
  <c r="I2" i="17"/>
  <c r="H2" i="17"/>
  <c r="H21" i="17" s="1"/>
  <c r="B9" i="25" s="1"/>
  <c r="I4" i="18"/>
  <c r="C8" i="25" s="1"/>
  <c r="I2" i="18"/>
  <c r="H2" i="18"/>
  <c r="H4" i="18" s="1"/>
  <c r="B8" i="25" s="1"/>
  <c r="I22" i="19"/>
  <c r="C7" i="25" s="1"/>
  <c r="I19" i="19"/>
  <c r="H19" i="19"/>
  <c r="I16" i="19"/>
  <c r="H16" i="19"/>
  <c r="I13" i="19"/>
  <c r="H13" i="19"/>
  <c r="I10" i="19"/>
  <c r="H10" i="19"/>
  <c r="I8" i="19"/>
  <c r="H8" i="19"/>
  <c r="I5" i="19"/>
  <c r="H5" i="19"/>
  <c r="I2" i="19"/>
  <c r="H2" i="19"/>
  <c r="H22" i="19" s="1"/>
  <c r="B7" i="25" s="1"/>
  <c r="I6" i="20"/>
  <c r="C6" i="25" s="1"/>
  <c r="I4" i="20"/>
  <c r="H4" i="20"/>
  <c r="I2" i="20"/>
  <c r="H2" i="20"/>
  <c r="H6" i="20" s="1"/>
  <c r="B6" i="25" s="1"/>
  <c r="I20" i="21"/>
  <c r="C5" i="25" s="1"/>
  <c r="I18" i="21"/>
  <c r="H18" i="21"/>
  <c r="I16" i="21"/>
  <c r="H16" i="21"/>
  <c r="I14" i="21"/>
  <c r="H14" i="21"/>
  <c r="I12" i="21"/>
  <c r="H12" i="21"/>
  <c r="I10" i="21"/>
  <c r="H10" i="21"/>
  <c r="I8" i="21"/>
  <c r="H8" i="21"/>
  <c r="I6" i="21"/>
  <c r="H6" i="21"/>
  <c r="I4" i="21"/>
  <c r="H4" i="21"/>
  <c r="I2" i="21"/>
  <c r="H2" i="21"/>
  <c r="H20" i="21" s="1"/>
  <c r="B5" i="25" s="1"/>
  <c r="I6" i="22"/>
  <c r="H6" i="22"/>
  <c r="I4" i="22"/>
  <c r="C4" i="25"/>
  <c r="H4" i="22"/>
  <c r="H8" i="22"/>
  <c r="B4" i="25" s="1"/>
  <c r="I2" i="22"/>
  <c r="I8" i="22" s="1"/>
  <c r="H2" i="22"/>
  <c r="I13" i="23"/>
  <c r="C3" i="25" s="1"/>
  <c r="I10" i="23"/>
  <c r="H10" i="23"/>
  <c r="I7" i="23"/>
  <c r="H7" i="23"/>
  <c r="I4" i="23"/>
  <c r="H4" i="23"/>
  <c r="I2" i="23"/>
  <c r="H2" i="23"/>
  <c r="H13" i="23" s="1"/>
  <c r="B3" i="25" s="1"/>
  <c r="I10" i="24"/>
  <c r="H10" i="24"/>
  <c r="I8" i="24"/>
  <c r="H8" i="24"/>
  <c r="I6" i="24"/>
  <c r="H6" i="24"/>
  <c r="I4" i="24"/>
  <c r="H4" i="24"/>
  <c r="I2" i="24"/>
  <c r="I12" i="24" s="1"/>
  <c r="C2" i="25" s="1"/>
  <c r="H2" i="24"/>
  <c r="H12" i="24"/>
  <c r="B2" i="25" s="1"/>
  <c r="B22" i="55"/>
  <c r="H4" i="38"/>
  <c r="B18" i="37" s="1"/>
  <c r="I5" i="85"/>
  <c r="C3" i="83" s="1"/>
  <c r="H5" i="85"/>
  <c r="B3" i="83" s="1"/>
  <c r="B7" i="83"/>
  <c r="C16" i="82" s="1"/>
  <c r="C17" i="82" s="1"/>
  <c r="G24" i="95"/>
  <c r="E27" i="63"/>
  <c r="G20" i="93"/>
  <c r="F12" i="91"/>
  <c r="F16" i="91" s="1"/>
  <c r="G39" i="90"/>
  <c r="H56" i="89"/>
  <c r="B14" i="25" s="1"/>
  <c r="C24" i="26" s="1"/>
  <c r="C25" i="26" s="1"/>
  <c r="C26" i="25" l="1"/>
  <c r="D24" i="26"/>
  <c r="D25" i="26" s="1"/>
  <c r="C26" i="26" s="1"/>
  <c r="C27" i="28"/>
  <c r="C28" i="28" s="1"/>
  <c r="C14" i="27"/>
  <c r="C25" i="27"/>
  <c r="C18" i="82"/>
  <c r="C19" i="82"/>
  <c r="C15" i="27"/>
  <c r="H253" i="36"/>
  <c r="H251" i="36"/>
  <c r="B26" i="25"/>
  <c r="C26" i="43"/>
  <c r="C26" i="63"/>
  <c r="E26" i="63" s="1"/>
  <c r="G12" i="94"/>
  <c r="I34" i="97"/>
  <c r="D3" i="73" s="1"/>
  <c r="I8" i="99"/>
  <c r="D5" i="73" s="1"/>
  <c r="C23" i="37"/>
  <c r="B22" i="52"/>
  <c r="C18" i="27" s="1"/>
  <c r="G17" i="91"/>
  <c r="D23" i="63" s="1"/>
  <c r="C23" i="63"/>
  <c r="G18" i="91"/>
  <c r="D23" i="27"/>
  <c r="E23" i="27" s="1"/>
  <c r="B26" i="43"/>
  <c r="B28" i="43" s="1"/>
  <c r="C17" i="27" s="1"/>
  <c r="H66" i="60"/>
  <c r="D14" i="60" s="1"/>
  <c r="D20" i="61"/>
  <c r="D21" i="61" s="1"/>
  <c r="F108" i="62"/>
  <c r="E25" i="63"/>
  <c r="G16" i="96"/>
  <c r="C28" i="63"/>
  <c r="E28" i="63" s="1"/>
  <c r="C24" i="55"/>
  <c r="C19" i="27" s="1"/>
  <c r="H53" i="60"/>
  <c r="D12" i="60" s="1"/>
  <c r="D15" i="60" s="1"/>
  <c r="E16" i="60" s="1"/>
  <c r="H54" i="42"/>
  <c r="B22" i="37" s="1"/>
  <c r="B23" i="37" s="1"/>
  <c r="C25" i="37" s="1"/>
  <c r="C16" i="27" s="1"/>
  <c r="C4" i="90"/>
  <c r="G5" i="90"/>
  <c r="C11" i="90"/>
  <c r="C24" i="90"/>
  <c r="C24" i="63"/>
  <c r="E24" i="63" s="1"/>
  <c r="G15" i="92"/>
  <c r="H12" i="98"/>
  <c r="C4" i="73" s="1"/>
  <c r="C9" i="73" s="1"/>
  <c r="C24" i="72" s="1"/>
  <c r="C25" i="72" s="1"/>
  <c r="H8" i="99"/>
  <c r="C5" i="73" s="1"/>
  <c r="D16" i="27" l="1"/>
  <c r="E16" i="27"/>
  <c r="C27" i="26"/>
  <c r="C28" i="26" s="1"/>
  <c r="C13" i="27"/>
  <c r="C20" i="27"/>
  <c r="E18" i="60"/>
  <c r="E17" i="60"/>
  <c r="G11" i="90"/>
  <c r="F11" i="90"/>
  <c r="G24" i="90"/>
  <c r="F24" i="90"/>
  <c r="E19" i="27"/>
  <c r="D19" i="27"/>
  <c r="F110" i="62"/>
  <c r="F109" i="62"/>
  <c r="E17" i="27"/>
  <c r="D17" i="27"/>
  <c r="E25" i="27"/>
  <c r="D25" i="27"/>
  <c r="F4" i="90"/>
  <c r="F43" i="90" s="1"/>
  <c r="G4" i="90"/>
  <c r="G44" i="90" s="1"/>
  <c r="D22" i="63" s="1"/>
  <c r="D27" i="61"/>
  <c r="D22" i="61"/>
  <c r="D24" i="61" s="1"/>
  <c r="E23" i="63"/>
  <c r="E18" i="27"/>
  <c r="D18" i="27"/>
  <c r="D9" i="73"/>
  <c r="D24" i="72" s="1"/>
  <c r="D25" i="72" s="1"/>
  <c r="C26" i="72" s="1"/>
  <c r="D15" i="27"/>
  <c r="E15" i="27" s="1"/>
  <c r="D14" i="27"/>
  <c r="E14" i="27"/>
  <c r="C27" i="72" l="1"/>
  <c r="C28" i="72" s="1"/>
  <c r="C24" i="27"/>
  <c r="C22" i="63"/>
  <c r="E22" i="63" s="1"/>
  <c r="E29" i="63" s="1"/>
  <c r="G45" i="90"/>
  <c r="D28" i="61"/>
  <c r="D29" i="61" s="1"/>
  <c r="C21" i="27"/>
  <c r="E20" i="27"/>
  <c r="D20" i="27"/>
  <c r="D13" i="27"/>
  <c r="E13" i="27"/>
  <c r="D21" i="27" l="1"/>
  <c r="E21" i="27" s="1"/>
  <c r="E30" i="63"/>
  <c r="C22" i="27"/>
  <c r="E31" i="63"/>
  <c r="D24" i="27"/>
  <c r="E24" i="27" s="1"/>
  <c r="D22" i="27" l="1"/>
  <c r="E22" i="27" s="1"/>
  <c r="C27" i="27"/>
  <c r="D27" i="27" l="1"/>
  <c r="E27" i="27" s="1"/>
</calcChain>
</file>

<file path=xl/sharedStrings.xml><?xml version="1.0" encoding="utf-8"?>
<sst xmlns="http://schemas.openxmlformats.org/spreadsheetml/2006/main" count="3809" uniqueCount="2007">
  <si>
    <t>Munkanem megnevezése</t>
  </si>
  <si>
    <t>Anyag összege</t>
  </si>
  <si>
    <t>Díj összege</t>
  </si>
  <si>
    <t>Ssz.</t>
  </si>
  <si>
    <t>Tételszám</t>
  </si>
  <si>
    <t>Tétel szövege</t>
  </si>
  <si>
    <t>Menny.</t>
  </si>
  <si>
    <t>Egység</t>
  </si>
  <si>
    <t>Anyag egységár</t>
  </si>
  <si>
    <t>Díj egységre</t>
  </si>
  <si>
    <t>Anyag összesen</t>
  </si>
  <si>
    <t>Díj összesen</t>
  </si>
  <si>
    <t>12-004-3.1</t>
  </si>
  <si>
    <t>készlet</t>
  </si>
  <si>
    <t>Ideiglenes vízellátás kiépítése, ideiglenes vízóra felszerelése, vízhasználat költsége</t>
  </si>
  <si>
    <t>12-005-8.1</t>
  </si>
  <si>
    <t>db</t>
  </si>
  <si>
    <t>Felvonulási csatlakozóhely főkapcsolóval világítási és erőátviteli mérőhely részére , kivitelezési elektromos energia fogyasztás költsége</t>
  </si>
  <si>
    <t>12-006-2.2</t>
  </si>
  <si>
    <t>Hirdetőtábla, a 191/2009(IX.15) Korm. rendelet (lásd II. fejezet 5.§ 6. pont) szerinti tartalommal, alapozással,  fém oszlopok, fémlemez táblákkal</t>
  </si>
  <si>
    <t>12-006-12.2-0190310</t>
  </si>
  <si>
    <t>m2</t>
  </si>
  <si>
    <t>Munkaterület lehatárolása 1,8-2,0 m magassággal, Porvédőfal merevítő szerkezettel, zsaluzódeszkával és műanyag fóliával Kertészeti fólia, 0,10 mm Zsaluzódeszka, 3-6,50 m hosszú, 24 mm vastag, építő minőség, széles, keskeny</t>
  </si>
  <si>
    <t>12-011-1.1-0025001</t>
  </si>
  <si>
    <t>Mobil WC bérleti díj elszámolása, szállítással, heti karbantartással Mobil W.C. bérleti díj/hó</t>
  </si>
  <si>
    <t>Munkanem összesen:</t>
  </si>
  <si>
    <t>Felvonulási létesítmények</t>
  </si>
  <si>
    <t>15-002-1.1.1</t>
  </si>
  <si>
    <t>Beton kerékvédő támfal előtető oszlop köré,  kétoldali falzsaluzás függőleges, sík felülettel, fa zsaluzattal, 0,7 m magassággal, látszóbeton minőségben</t>
  </si>
  <si>
    <t>15-012-6.2</t>
  </si>
  <si>
    <t>alkalmazástechnikai kézikönyv szerint, 6,01-12,00 m munkapadló magasság között</t>
  </si>
  <si>
    <t>15-012-10.1</t>
  </si>
  <si>
    <t>Homlokzati csőállvány állítása állványcsőből, tetősíkon kívül épített, szomszéd épület padlásfödémére állított mint munkaállvány, szintenkénti pallóterítéssel, korláttal, lábdeszkával, kétlábas, konzolos, a szükséges csőkiváltásokkal, 0,60-0,90 m</t>
  </si>
  <si>
    <t>15-012-31.1.3-0023003</t>
  </si>
  <si>
    <t>térállvány, 2,00 kN/m2 terhelhetőséggel, 10,00 m munkapadló magasságig</t>
  </si>
  <si>
    <r>
      <t>Homlokzati csőállvány állítása állványcsőből mint munkaállvány, szintenkénti pallóterítéssel, korláttal, lábdeszkával, kétlábas, 0,60-0,90 m padlószélességgel, munkapadló távolság 2,00 m, 2,00 kN/m</t>
    </r>
    <r>
      <rPr>
        <vertAlign val="superscript"/>
        <sz val="10"/>
        <color indexed="8"/>
        <rFont val="Times New Roman CE"/>
        <charset val="238"/>
      </rPr>
      <t>2</t>
    </r>
    <r>
      <rPr>
        <sz val="10"/>
        <color indexed="8"/>
        <rFont val="Times New Roman CE"/>
        <charset val="238"/>
      </rPr>
      <t xml:space="preserve"> terhelhetőséggel, állványépítés MSZ és</t>
    </r>
  </si>
  <si>
    <r>
      <t>padlószélességgel, munkapadló távolság 2,00 m, 2,00 kN/m</t>
    </r>
    <r>
      <rPr>
        <vertAlign val="superscript"/>
        <sz val="10"/>
        <color indexed="8"/>
        <rFont val="Times New Roman CE"/>
        <charset val="238"/>
      </rPr>
      <t>2</t>
    </r>
    <r>
      <rPr>
        <sz val="10"/>
        <color indexed="8"/>
        <rFont val="Times New Roman CE"/>
        <charset val="238"/>
      </rPr>
      <t xml:space="preserve"> terhelhetőséggel, állványépítés MSZ és alkalmazástechnikai kézikönyv szerint, 24,00 m munkapadló magasságig</t>
    </r>
  </si>
  <si>
    <r>
      <t>Térállvány készítése keretes állványszerkezetből mint munka- vagy védőállvány, pallóterítéssel, korláttal, lábdeszkával, állványépítés MSZ és alkalmazástechnikai kézikönyv szerint, 2,00 kN/m</t>
    </r>
    <r>
      <rPr>
        <vertAlign val="superscript"/>
        <sz val="10"/>
        <color indexed="8"/>
        <rFont val="Times New Roman CE"/>
        <charset val="238"/>
      </rPr>
      <t>2</t>
    </r>
    <r>
      <rPr>
        <sz val="10"/>
        <color indexed="8"/>
        <rFont val="Times New Roman CE"/>
        <charset val="238"/>
      </rPr>
      <t xml:space="preserve"> terhelhetőséggel, 10,00 m munkapadló magasságig KRAUSE Stabilo</t>
    </r>
  </si>
  <si>
    <t>Zsaluzás és állványozás</t>
  </si>
  <si>
    <t>19-010-1.11.3</t>
  </si>
  <si>
    <t>Általános teendők megvalósulás szakaszában, Épület őrzése kivitelezés alatt</t>
  </si>
  <si>
    <t>19-010-1.21.2</t>
  </si>
  <si>
    <t>Általános teendők befejezés szakaszában, megvalósulási tervdokumentáció elkészítése</t>
  </si>
  <si>
    <t>19-090-1</t>
  </si>
  <si>
    <t>Építmények átadás előtti utolsó takarítása (pipere)</t>
  </si>
  <si>
    <t>Költségtérítések</t>
  </si>
  <si>
    <t>21-001-4.1.2</t>
  </si>
  <si>
    <t>Tuskó kiszedése gépi erővel, kiegészítő kézi munkával, I-IV. oszt. talajban, gyökfő átmérő: 31-60 cm között</t>
  </si>
  <si>
    <t>21-002-1.2</t>
  </si>
  <si>
    <t>m3</t>
  </si>
  <si>
    <t>Humuszos termőréteg, termőföld leszedése, terítése gépi erővel, 18%-os terephajlásig, bármilyen talajban, szállítással, 50,1-200,0 m között</t>
  </si>
  <si>
    <t>21-003-7.1.2.1</t>
  </si>
  <si>
    <t>21-004-2.1.1</t>
  </si>
  <si>
    <t>Földmű vízszintes felületének rendezése a felesleges föld elterítésével, tömörítés nélkül, gépi erővel, kiegészítő kézi munkával, 16%-os terephajlásig, 20 cm vastagságban, talajosztály: I-IV.</t>
  </si>
  <si>
    <t>21-008-2.2.2</t>
  </si>
  <si>
    <t>Tömörítés bármely tömörítési osztályban gépi erővel, kis felületen, tömörségi fok: 90%</t>
  </si>
  <si>
    <t>21-011-1.2.1</t>
  </si>
  <si>
    <t>Fejtett föld felrakása szállítóeszközre, géppel, talajosztály I-IV.    , elszállítása lerakóhelyre</t>
  </si>
  <si>
    <t>21-011-7.1-0120401</t>
  </si>
  <si>
    <t>Feltöltések alap- és lábazati falak közé, mobil medence körül az anyag szétterítésével, mozgatásával, kézi döngöléssel, homokból Természetes szemmegoszlású homok, TH  0/4 P-TT, Nyékládháza</t>
  </si>
  <si>
    <t>21-011-7.2-0120189</t>
  </si>
  <si>
    <t>Feltöltések alap- és lábazati falak közé és alagsori vagy alá nem pincézett földszinti padozatok alá, az anyag szétterítésével, mozgatásával, kézi döngöléssel, osztályozatlan kavicsból Természetes szemmegoszlású homokos kavics, THK 0/32 P-TT, Nyékládháza</t>
  </si>
  <si>
    <t>21-011-11.3</t>
  </si>
  <si>
    <r>
      <t>Munkagödör földkiemelése medence helyén bármely konzisztenciájú, I-IV. oszt. talajban, gépi erővel, kiegészítő kézi munkával, alapterület: 10,01-50,0 m</t>
    </r>
    <r>
      <rPr>
        <vertAlign val="superscript"/>
        <sz val="10"/>
        <color indexed="8"/>
        <rFont val="Times New Roman CE"/>
        <charset val="238"/>
      </rPr>
      <t>2</t>
    </r>
    <r>
      <rPr>
        <sz val="10"/>
        <color indexed="8"/>
        <rFont val="Times New Roman CE"/>
        <charset val="238"/>
      </rPr>
      <t xml:space="preserve"> között, 5,5 m mélységig</t>
    </r>
  </si>
  <si>
    <r>
      <t>Építési törmelék konténeres elszállítása, lerakása, lerakóhelyi díjjal, 5,0 m</t>
    </r>
    <r>
      <rPr>
        <vertAlign val="superscript"/>
        <sz val="10"/>
        <color indexed="8"/>
        <rFont val="Times New Roman CE"/>
        <charset val="238"/>
      </rPr>
      <t>3</t>
    </r>
    <r>
      <rPr>
        <sz val="10"/>
        <color indexed="8"/>
        <rFont val="Times New Roman CE"/>
        <charset val="238"/>
      </rPr>
      <t>-es konténerbe</t>
    </r>
  </si>
  <si>
    <t>Irtás, föld- és sziklamunka</t>
  </si>
  <si>
    <t>23-003-1.1-0012610</t>
  </si>
  <si>
    <t>23-003-2-0232210</t>
  </si>
  <si>
    <r>
      <t>Beton sávalap készítése beton kerékvédő támfal részére sávalap C8/10 - XN(H) földnedves kavicsbeton keverék CEM 32,5 pc. D</t>
    </r>
    <r>
      <rPr>
        <vertAlign val="subscript"/>
        <sz val="10"/>
        <color indexed="8"/>
        <rFont val="Times New Roman CE"/>
        <charset val="238"/>
      </rPr>
      <t>max</t>
    </r>
    <r>
      <rPr>
        <sz val="10"/>
        <color indexed="8"/>
        <rFont val="Times New Roman CE"/>
        <charset val="238"/>
      </rPr>
      <t xml:space="preserve"> =32 mm, m = 6,8 finomsági modulussal</t>
    </r>
  </si>
  <si>
    <r>
      <t>Vasbeton  lemezalap készítése gépészeti kültéri egység részére szivattyús technológiával, C20/25 - X0v(H) képlékeny kavicsbeton keverék CEM 32,5 pc. D</t>
    </r>
    <r>
      <rPr>
        <vertAlign val="subscript"/>
        <sz val="10"/>
        <color indexed="8"/>
        <rFont val="Times New Roman CE"/>
        <charset val="238"/>
      </rPr>
      <t>max</t>
    </r>
    <r>
      <rPr>
        <sz val="10"/>
        <color indexed="8"/>
        <rFont val="Times New Roman CE"/>
        <charset val="238"/>
      </rPr>
      <t xml:space="preserve"> = 16 mm, m = 6,6 finomsági modulussal</t>
    </r>
  </si>
  <si>
    <t>Síkalapozás</t>
  </si>
  <si>
    <t>31-011-1.1-0121410</t>
  </si>
  <si>
    <t>Beton kerékvédő támfal előtető oszlop köré,  betonfal készítése kézi erővel, XN(H), X0b(H), X0v(H) környezeti osztályú, kissé képlékeny vagy képlékeny konzisztenciájú betonból, 20 cm vastagsággal, C16/20 - X0b(H) kissé képlékeny kavicsbeton keverék CEM</t>
  </si>
  <si>
    <t>31-021-4.1.1-0222410</t>
  </si>
  <si>
    <t>Rámpa készítése, 15°-os hajlásszögig, X0v(H), XC1, XC2, XC3 környezeti osztályú, kissé képlékeny vagy képlékeny konzisztenciájú betonból, kézi erővel, vibrátoros tömörítéssel, 12 cm vastagságig C16/20 - X0v(H) kissé képlékeny kavicsbeton keverék CEM 32,5</t>
  </si>
  <si>
    <t>31-030-3.1</t>
  </si>
  <si>
    <t>Beton aljzat felületképzéséért többletidő, szigetelés aljzata, úsztatott aljzat, simított érdes felület képzése, fasimítóval</t>
  </si>
  <si>
    <t>31-030-11.1.1.1-0121410</t>
  </si>
  <si>
    <t>Beton aljzat készítése helyszínen kevert betonból, szigetelés aljzata, úsztatott aljzat, kézi továbbítással és bedolgozással, léccel lehúzva, kavicsbetonból, C 8/10 - C 16/20 kissé képlékeny konzisztenciájú betonból, 6 cm vastagságig C16/20 - X0b(H) kissé</t>
  </si>
  <si>
    <t>31-030-11.1.1.2-0121410</t>
  </si>
  <si>
    <t>Beton aljzat készítése 0,5 %-os lejtésben medence térben,  helyszínen kevert betonból, kézi továbbítással és bedolgozással, merev aljzatra, tartószerkezetre léccel lehúzva, kavicsbetonból, C 8/10 - C 16/20 kissé képlékeny konzisztenciájú betonból, 6 cm</t>
  </si>
  <si>
    <t>31-032-4.1.2.1-0212502</t>
  </si>
  <si>
    <t>Úsztatott esztrich (hő- vagy hangszigetelésen) emeleti vizes helységekben, padlóösszefolyók felé 1 %-os lejtéssel kialakítva, kézi feldolgozással, cementbázisú esztrichből C20 szilárdsági osztálynak megfelelően, 4 - 6 cm vastagságban LB-Knauf Estrich</t>
  </si>
  <si>
    <t>ZE20 cementesztrich, gyárilag előkevert szárazhabarcs, Cikkszám: K00619621</t>
  </si>
  <si>
    <t>31-051-1.1-0112140</t>
  </si>
  <si>
    <t>Járdakészítés tároló épület mellett, betonból, 8 cm vastagságig, tükörkiemeléssel, 8 cm kavicságyazattal, szegéllyel, zsaluzattal, X0b(H) környezeti osztályú, kissé képlékeny konzisztenciájú betonból, saját levében simítva C12/15 - X0b(H) kissé képlékeny</t>
  </si>
  <si>
    <r>
      <t>42,5 pc. D</t>
    </r>
    <r>
      <rPr>
        <vertAlign val="subscript"/>
        <sz val="10"/>
        <color indexed="8"/>
        <rFont val="Times New Roman CE"/>
        <charset val="238"/>
      </rPr>
      <t>max</t>
    </r>
    <r>
      <rPr>
        <sz val="10"/>
        <color indexed="8"/>
        <rFont val="Times New Roman CE"/>
        <charset val="238"/>
      </rPr>
      <t xml:space="preserve"> = 24 mm, m = 6,8 finomsági modulussal</t>
    </r>
  </si>
  <si>
    <r>
      <t>pc. D</t>
    </r>
    <r>
      <rPr>
        <vertAlign val="subscript"/>
        <sz val="10"/>
        <color indexed="8"/>
        <rFont val="Times New Roman CE"/>
        <charset val="238"/>
      </rPr>
      <t>max</t>
    </r>
    <r>
      <rPr>
        <sz val="10"/>
        <color indexed="8"/>
        <rFont val="Times New Roman CE"/>
        <charset val="238"/>
      </rPr>
      <t xml:space="preserve"> = 24 mm, m = 7,0 finomsági modulussal</t>
    </r>
  </si>
  <si>
    <r>
      <t>képlékeny kavicsbeton keverék CEM 42,5 pc. D</t>
    </r>
    <r>
      <rPr>
        <vertAlign val="subscript"/>
        <sz val="10"/>
        <color indexed="8"/>
        <rFont val="Times New Roman CE"/>
        <charset val="238"/>
      </rPr>
      <t>max</t>
    </r>
    <r>
      <rPr>
        <sz val="10"/>
        <color indexed="8"/>
        <rFont val="Times New Roman CE"/>
        <charset val="238"/>
      </rPr>
      <t xml:space="preserve"> = 24 mm, m = 6,8 finomsági modulussal</t>
    </r>
  </si>
  <si>
    <r>
      <t>vastagság felett C16/20 - X0b(H) kissé képlékeny kavicsbeton keverék CEM 42,5 pc. D</t>
    </r>
    <r>
      <rPr>
        <vertAlign val="subscript"/>
        <sz val="10"/>
        <color indexed="8"/>
        <rFont val="Times New Roman CE"/>
        <charset val="238"/>
      </rPr>
      <t>max</t>
    </r>
    <r>
      <rPr>
        <sz val="10"/>
        <color indexed="8"/>
        <rFont val="Times New Roman CE"/>
        <charset val="238"/>
      </rPr>
      <t xml:space="preserve"> = 24 mm, m = 6,8 finomsági modulussal</t>
    </r>
  </si>
  <si>
    <r>
      <t>kavicsbeton keverék CEM 32,5 pc. D</t>
    </r>
    <r>
      <rPr>
        <vertAlign val="subscript"/>
        <sz val="10"/>
        <color indexed="8"/>
        <rFont val="Times New Roman CE"/>
        <charset val="238"/>
      </rPr>
      <t>max</t>
    </r>
    <r>
      <rPr>
        <sz val="10"/>
        <color indexed="8"/>
        <rFont val="Times New Roman CE"/>
        <charset val="238"/>
      </rPr>
      <t xml:space="preserve"> = 16 mm, m = 5,5 finomsági modulussal</t>
    </r>
  </si>
  <si>
    <t>Helyszíni beton és vasbeton munka</t>
  </si>
  <si>
    <t>32-006-2.1-0112185</t>
  </si>
  <si>
    <t>Főbejárati előtetőnél látszóbeton minőségű, előregyártott szálerősített UHPC beton kéregburkolat,  Abruzzo felületi kialakítással, szín G14/brown. Mértékadó minimum: MrB Exclusive Beton, HEA 300-as acél oszlopokra rögzítve d=56 cm átmérővel</t>
  </si>
  <si>
    <t>Előregyártott épületszerkezeti elem elhelyezése és szerelése</t>
  </si>
  <si>
    <t>33-000-1.1.1.1.1</t>
  </si>
  <si>
    <t>Főbejárati falazott szerkezetű  jegypénztárak elbontása , tetővel,  mellettük lévő falazott kerítéssel együtt, kompletten</t>
  </si>
  <si>
    <t>33-000-1.1.2.1.2</t>
  </si>
  <si>
    <t>A fókaháznál a kibontott ablak parapetfalában szabadnyílás bontása 90/160 Teherhordó és kitöltő falazat bontása, égetett agyag-kerámia termékekből, falazóblokkból, 30 cm falvastagsággal, falazó, meszes cementhabarcsból</t>
  </si>
  <si>
    <t>33-001-1.1.2.1.1.1.1-0127477</t>
  </si>
  <si>
    <t>Teherhordó és kitöltő falazat készítése, égetett agyag-kerámia termékekből, nútféderes elemekből, 200 mm falvastagságban, 200x500x238 mm-es méretű kézi falazóblokkból, falazó, cementes mészhabarcsba falazva POROTHERM 20 N+F nútféderes kézi falazóblokk,</t>
  </si>
  <si>
    <t>200x500x238 mm, M 1 (Hf10-mc) falazó, cementes mészhabarcs</t>
  </si>
  <si>
    <t>33-001-1.1.2.3.1.2.1-0127465</t>
  </si>
  <si>
    <t>Teherhordó és kitöltő falazat készítése, égetett agyag-kerámia termékekből, nútféderes elemekből, 300 mm falvastagságban, 300x250x240 vagy 300×250×238 mm-es méretű kézi falazóblokkból, falazó, cementes mészhabarcsba falazva POROTHERM 30 N+F nútféderes</t>
  </si>
  <si>
    <t>kézi falazóblokk, 300x250x238 mm, M 1 (Hf10-mc) falazó, cementes mészhabarcs</t>
  </si>
  <si>
    <t>33-001-1.3.4.3.1.1-0200400</t>
  </si>
  <si>
    <t>Teherhordó falazat készítése, külső tároló, beton, könnyűbeton falazóblokk vagy zsaluzóelem termékekből, 300 mm falvastagságban, 300x500x250 mm-es méretű beton zsaluzóelemből, kitöltő betonnal, betonacél beépítéssel ZS 30-as zsaluzóelem, 300/500/250 mm,</t>
  </si>
  <si>
    <t>C12/15-16/kissé képlékeny kavicsbeton, B 38.24:8 mm átmérőjű betonacél</t>
  </si>
  <si>
    <t>33-091-1.1.1-1110002</t>
  </si>
  <si>
    <t>A fókaháznál kibontott ablak befalazása Teherhordó és kitöltő falazat, égetett agyag-kerámia termékekből, nyílásbefalazás, nyílásszűkítés vagy kisebb falpótlások, 250 mm és ennél vastagabb falban csorbázatvéséssel, nyílásbefalazás, nyílásszűkítés vagy</t>
  </si>
  <si>
    <t>kisebb falpótlások, POROTHERM 30 N+F nútféderes kézi falazóblokk, 300x250x238 mm, M 1 (Hf10-mc) falazó, cementes mészhabarcs</t>
  </si>
  <si>
    <t>33-001-1.1.2.5.1.2.2-0127571</t>
  </si>
  <si>
    <t>Teherhordó és kitöltő falazat készítése, égetett agyag-kerámia termékekből, nútféderes elemekből, 440 vagy 435 mm falvastagságban, 440x240x240 vagy 440x250x238 vagy 435×250×238 mm-es méretű kézi falazóblokkból, falazó, meszes cementhabarcsba falazva</t>
  </si>
  <si>
    <t>POROTHERM 44 K kézi falazóblokk, 440x250x238 mm, M 2,5 (Hf30-cm) falazó, meszes cementhabarcs</t>
  </si>
  <si>
    <t>Falazás és egyéb kőművesmunka</t>
  </si>
  <si>
    <t>35-000-1.2</t>
  </si>
  <si>
    <t>Főbejárati fa tetőszerkezet bontása héjazattal, tartóoszlopokkal, daruzási költséggel együtt kompletten</t>
  </si>
  <si>
    <t>35-001-1.2-0680041</t>
  </si>
  <si>
    <t>35-001-1.3-0680041</t>
  </si>
  <si>
    <t>35-001-1.5-0680041</t>
  </si>
  <si>
    <t>Parkoló állások fölötti pergola, növényfuttató rendszer: Zsalukő kerítéshez acél távtartó elemekkel és beton alaptesthez acél távtartó elemekkel rögzített fa oszlopokra támaszkodó fa palló pergola növényfuttató, 15/15-ös fa gerendákkal, 15/15-ös fa</t>
  </si>
  <si>
    <t>oszlopokkal, 7,5/15-ös pergola fa szelemenekkel</t>
  </si>
  <si>
    <t>35-002-3-0115002</t>
  </si>
  <si>
    <t>Párafékező, párazáró fólia terítése 15 cm-es átfedéssel, medence tér  fölött, DÖRKEN DELTA REFLEX hálóerősítésű, alumínium kasírozású, polietilén lég- és párazáró, hővisszaverő fólia</t>
  </si>
  <si>
    <t>35-002-3-0115121</t>
  </si>
  <si>
    <t>Párafékező, párazáró fólia terítése 15 cm-es átfedéssel DÖRKEN DELTA PÁRAZÁRÓ GP, hálóerősítés nélküli, speciális polietilénből készült légzáró és párafékező fólia</t>
  </si>
  <si>
    <t>35-003-1.6</t>
  </si>
  <si>
    <t>m</t>
  </si>
  <si>
    <t>Tetőlécezés medence tér fölött, tetőfelület ellenlécezésének elkészítése, 3,0/5,0 cm ellenléc kiszellőzés,</t>
  </si>
  <si>
    <t>35-003-2.1.1-0310001</t>
  </si>
  <si>
    <t>Szelemenek elhelyezése faszerkezetre erősítve, medence tér , ablak fülke fölött, Szarufákra merőleges 5/15 cm méretű palló váz, szarufákhoz rögzítve</t>
  </si>
  <si>
    <t>35-004-1.1</t>
  </si>
  <si>
    <t>Deszkázás korcolt lemezdefés alá,  egy oldalon gyalult deszka burkolat</t>
  </si>
  <si>
    <t>35-004-1.1-0000001</t>
  </si>
  <si>
    <t>Deszkázás korcolt lemezdefés alá,  tetőfelépítményen, egy oldalon gyalult deszka burkolat</t>
  </si>
  <si>
    <t>35-004-1.2</t>
  </si>
  <si>
    <t>Deszkázás, eresz - és homlokdeszkázás, bádogozás  alá egy oldalon gyalult deszka</t>
  </si>
  <si>
    <t>35-004-1.3</t>
  </si>
  <si>
    <t>Deszkázás előtető felett, medence tér fölött, korcolt lemezfedés látszó aljzata, gyalult, hornyolt lambériával, vastagság 19 mm</t>
  </si>
  <si>
    <t>35-005-1.1.2-0211005</t>
  </si>
  <si>
    <t>Vízálló, műgyantával stabilizált faforgácslap (OSB) elhelyezése vágott (nútolatlan) kivitelben,  oromfalak tetején, fallefedés aljzata, Vízálló faforgácslap (OSB), 2500x1250x15 mm méretű, 1 m-ként ék alakú párnafákra csavarozva, 5 %-os befelé lejtéssel</t>
  </si>
  <si>
    <t>35-006-7.2</t>
  </si>
  <si>
    <t>Vápacsatorna háromoldalú deszka aljzata meglévő és új épület között, 1 méterenként elhelyezett fabakokra szerelve, 21x21-től 30x40 cm keresztmetszet között, Vízálló faforgácslap (OSB), 2500x1250x15 mm méretű,  kifelé 0,5 %-os lejtéssel</t>
  </si>
  <si>
    <t>35-021-1-0211271</t>
  </si>
  <si>
    <t>Faanyag lángmentesítése mázolási technológiával felhordott anyaggal, egyszeri bevonat KEMIKÁL TETOL FB égéskésleltető, gomba- és rovarkárosítás elleni, faanyagvédő szer, zöld</t>
  </si>
  <si>
    <t>35-090-2-0680041</t>
  </si>
  <si>
    <t>Fókaház tetőszerkezet átalakítása tervezett kiskocsi tároló mellett  fapótlással Fűrészelt gerenda 150x200-300x300 mm 3-6.5 m I.o.</t>
  </si>
  <si>
    <t>35-003-2.1.1-0310002</t>
  </si>
  <si>
    <t>Impregnált fakeret elhelyezése kupola alá, vázkerámia falra erősítve, Lucfenyő gerenda 3-6,5 m hosszú 100x100 mm-es</t>
  </si>
  <si>
    <t>35-004-1.3-0000001</t>
  </si>
  <si>
    <t>Függőleges felzárás nútolt deszkával lemezfedés deszkázatig, gyalult, hornyolt lambéria, párnafára szegelve</t>
  </si>
  <si>
    <t>35-006-3.1</t>
  </si>
  <si>
    <t>Tetőtér kiszellőztetése falszegélyen keresztül, falra rögzített 5x5-ös fa tartóvázra szerelt Vízálló faforgácslap (OSB), 2500x1250x15 mm méretű, 1 m-ként ék alakú párnafákra csavarozva, 5 %-os befelé lejtéssel, RR8 részletterv szerint</t>
  </si>
  <si>
    <t>45-005-2.4-0990133</t>
  </si>
  <si>
    <t>Egyéb épületlakatos szerkezetek elhelyezése, Bebetonozható oszloptartó, Horgannyzott acél 15 cm széles faszerkezethez,  Konsz. jel : L1</t>
  </si>
  <si>
    <t>45-005-2.4-0990134</t>
  </si>
  <si>
    <t>Egyéb épületlakatos szerkezetek elhelyezése, Faszerkezet rögzítése oldalfalhoz, Horgannyzott acél 15 cm széles faszerkezethez,  Konsz. jel : L2</t>
  </si>
  <si>
    <t>Egyéb épületlakatos szerkezetek elhelyezése, Faszerkezet rögzítése faoszlophoz és faszelemenek rögzítése fagerendához, Horgannyzott acél Konsz. jel : L3</t>
  </si>
  <si>
    <t>Egyéb épületlakatos szerkezetek elhelyezése, Faszerkezet rögzítése oldalfalhoz, Horgannyzott acél 10 cm széles faszerkezet fogadására,  Konsz. jel : L16</t>
  </si>
  <si>
    <t>Egyéb épületlakatos szerkezetek elhelyezése, Faszerkezet rögzítése oldalfalhoz, Horgannyzott acél 12 cm széles faszerkezet fogadására,  Konsz. jel : L17</t>
  </si>
  <si>
    <r>
      <t>Fa tetőszerkezet kutyakenel felett, bármely rendszerben (fűrészelt) fából, 0,021-0,025 m</t>
    </r>
    <r>
      <rPr>
        <vertAlign val="superscript"/>
        <sz val="10"/>
        <color indexed="8"/>
        <rFont val="Times New Roman CE"/>
        <charset val="238"/>
      </rPr>
      <t>3</t>
    </r>
    <r>
      <rPr>
        <sz val="10"/>
        <color indexed="8"/>
        <rFont val="Times New Roman CE"/>
        <charset val="238"/>
      </rPr>
      <t>/m</t>
    </r>
    <r>
      <rPr>
        <vertAlign val="superscript"/>
        <sz val="10"/>
        <color indexed="8"/>
        <rFont val="Times New Roman CE"/>
        <charset val="238"/>
      </rPr>
      <t>2</t>
    </r>
    <r>
      <rPr>
        <sz val="10"/>
        <color indexed="8"/>
        <rFont val="Times New Roman CE"/>
        <charset val="238"/>
      </rPr>
      <t xml:space="preserve"> bedolgozott famennyiség között Fűrészelt gerenda 150x200-300x300 mm 3-6.5 m I.o.</t>
    </r>
  </si>
  <si>
    <r>
      <t>Fa tetőszerkezetek bármely rendszerben (fűrészelt) fából, főépület felett, 0,026-0,030 m</t>
    </r>
    <r>
      <rPr>
        <vertAlign val="superscript"/>
        <sz val="10"/>
        <color indexed="8"/>
        <rFont val="Times New Roman CE"/>
        <charset val="238"/>
      </rPr>
      <t>3</t>
    </r>
    <r>
      <rPr>
        <sz val="10"/>
        <color indexed="8"/>
        <rFont val="Times New Roman CE"/>
        <charset val="238"/>
      </rPr>
      <t>/m</t>
    </r>
    <r>
      <rPr>
        <vertAlign val="superscript"/>
        <sz val="10"/>
        <color indexed="8"/>
        <rFont val="Times New Roman CE"/>
        <charset val="238"/>
      </rPr>
      <t>2</t>
    </r>
    <r>
      <rPr>
        <sz val="10"/>
        <color indexed="8"/>
        <rFont val="Times New Roman CE"/>
        <charset val="238"/>
      </rPr>
      <t xml:space="preserve"> bedolgozott famennyiség között Fűrészelt gerenda 150x200-300x300 mm 3-6.5 m I.o.</t>
    </r>
  </si>
  <si>
    <t>Ácsmunka</t>
  </si>
  <si>
    <t>36-003-1.1.1.1.1-0411036</t>
  </si>
  <si>
    <t>Oldalfalvakolat készítése, kézi felhordással, zsákos kiszerelésű szárazhabarcsból, sima, normál mész-cement vakolat, 1,5 cm vastagságban weber 141 KPS kézi alapvakolat finom, max.szemcse 1,0 mm, Kód: 141k</t>
  </si>
  <si>
    <t>36-005-1.1.1.1.1-0411036</t>
  </si>
  <si>
    <t>Homlokzati alapvakolat réteg készítése, zsalukő falon, kézi felhordással, előkevert normál szárazhabarcsból, sima, normál mész-cement vakolat, 2 cm vastagságban weber 141 KPS kézi alapvakolat finom, max.szemcse 1,0 mm, Kód: 141k</t>
  </si>
  <si>
    <t>36-005-21.2.2.2-0410829</t>
  </si>
  <si>
    <t>Vékonyvakolatok, színvakolatok felhordása alapozott, előkészített felületre, vödrös kiszerelésű anyagból, vizes bázisú, műgyanta kötőanyagú vékonyvakolat készítése, egy rétegben, 1,5-2,5 mm-es szemcsemérettel weber.pas 15 klasszikus vékonyvakolat, finom</t>
  </si>
  <si>
    <t>és gördülőszemcsés, Kód: R972, fehér , Terranova-weber.pas G700 vékonyvakolati alapozóval</t>
  </si>
  <si>
    <t>36-006-3.1.1.1-0411007</t>
  </si>
  <si>
    <t>Hőszigetelő alapvakolatok simított felülettel; főépület külső falfelületen, hőszigetelő vakolat készítése oldalfalon, zsákos kiszerelésű vakolattal, kézi felhordással, 2 cm vastagságban weber 8601 terralit hőszigetelő alapvakolat (kézi), Kód: 8601</t>
  </si>
  <si>
    <t>36-007-9.2-0154289</t>
  </si>
  <si>
    <t>Lábazati vakolatok; díszítő és lábazati műgyantás kötőanyagú vakolatréteg felhordása, kézi erővel, vödrös kiszerelésű anyagból MAPEI ELASTOCOLOR , törtfehér színben, 0,7 mm-es szemnagysággal,</t>
  </si>
  <si>
    <t>36-051-6.2.8-0191942</t>
  </si>
  <si>
    <t>Kültéri vakolóprofilok elhelyezése, mennyezeti hőszigeteléshez, vízcseppentő profilok, vízszintes élekhez PROTEKTOR vízcseppentő profil vízszintes élekhez, utólagos hőszigeteléshez 6 mm-es vakolathoz, alumínium, Cikkszám: 9011</t>
  </si>
  <si>
    <t>36-051-6.16-0191599</t>
  </si>
  <si>
    <t>Kültéri vakolóprofilok elhelyezése fókaház felőli nyílásoknál, horganyzott acélból, rozsdamentes acélból, 6 - 23 mm vakolatvastagsághoz, dilatációs profil PROTEKTOR kültéri dilatációs profil, 14 mm vakolathoz lágy PVC középrésszel, horganyzott acél,</t>
  </si>
  <si>
    <t>Cikkszám: 7503</t>
  </si>
  <si>
    <t>36-090-4.3.3</t>
  </si>
  <si>
    <t>Nyíláskeret javítása, sarokösszedolgozással, fókaházban 21-25 cm kiterített szélességig, 1,5 cm vastagságban weber 141 KPS kézi alapvakolat finom, max.szemcse 1,0 mm, Kód: 141k</t>
  </si>
  <si>
    <t>Vakolás és rabicolás</t>
  </si>
  <si>
    <t>39-003-1.2.1.1.1-0120012</t>
  </si>
  <si>
    <t>mm vtg. gipszkarton borítással RIGIPS normál építőlemez RB 12,5 mm, függesztő huzallal, AM1</t>
  </si>
  <si>
    <t>39-003-1.2.1.2.1-0120021</t>
  </si>
  <si>
    <t>12,5 mm vtg. gipszkarton borítással RIGIPS impregnált építőlemez RBI 12,5 mm, függesztő huzallal AM2</t>
  </si>
  <si>
    <t>39-003-2.2.1.1.1-2120012</t>
  </si>
  <si>
    <t>vtg. gipszkarton borítással RIGIPS normál építőlemez RB 12,5 mm, direkt függesztővel, AM3</t>
  </si>
  <si>
    <t>39-003-11.1.1-0210200</t>
  </si>
  <si>
    <t>Álmennyezeti tér függőleges lezárása, fém vázszerkezeten,  csavarfejek és illesztések alapglettelve (Q2 minőségben), 1 rtg. normál gipszkarton borítással RIGIPS normál építőlemez RB 12,5 mm,  CD profilvázra szerelve,  AMF</t>
  </si>
  <si>
    <t>39-003-21.7.1.3</t>
  </si>
  <si>
    <t>Kiegészítő és mellékmunkák, felár kerek nyílás kialakítására elektromos lámpa, szerelvények részére, ásványi vagy gipsz álmennyezetben, átmérőtől függően Ø 201-300 mm között</t>
  </si>
  <si>
    <t>39-003-21.8.3</t>
  </si>
  <si>
    <t>39-004-1.1.4.1-0140002</t>
  </si>
  <si>
    <t>Látszóbordás függesztett álmennyezet szerelése, L falszegéllyel, 15 mm talpszélességű fő és kereszt tartószerkezettel, gipsz anyagú betételemek elhelyezésével, 60x60 cm-es raszterben Rigips Gyptone Activ Air Line 4 A, sávosan perforált akusztikus lap,</t>
  </si>
  <si>
    <t>perforált felület: 15%, 600x600x12,5 mm, A élképzéssel, Quick lock látszóbordás rendszerben AM4</t>
  </si>
  <si>
    <t>39-004-3.2.3.1-0140032</t>
  </si>
  <si>
    <t>Álmennyezet építése önhordó folyosói rendszerben, látszó bordákkal 24 mm talpszélességű kereszttartókkal, L falszegéllyel, Rigips Gyptone Activ Air big Line 6, teljes felületen  perforált akusztikus lap, 1200x2400x12,5 mm, süllyesztett 15 mm-es éllel, AM5</t>
  </si>
  <si>
    <t>39-005-1-0120012</t>
  </si>
  <si>
    <t>Szárazvakolat készítése kupola kürtőben, gipszkartonlapból,  maximális magasság 3,0 m (lapok toldása nem javasolt) RIGIPS normál építőlemez RB 12,5 mm gipszkartonból, Rifix ragasztóval</t>
  </si>
  <si>
    <t>39-001-2.1.2-0210200</t>
  </si>
  <si>
    <t>Ajtónyílás kialakítása 2 mm vtg. UA 75 bordával, ajtótok beállítás nélkül. Belmagasság: 3 m</t>
  </si>
  <si>
    <t>39-001-2.1.2-0210201</t>
  </si>
  <si>
    <t>Ajtónyílás kialakítása 2 mm vtg. UA 75 bordával, ajtótok beállítás nélkül. Belmagasság: 4,2 m</t>
  </si>
  <si>
    <t>39-005-2.2.2-0120031</t>
  </si>
  <si>
    <t>Szabadon álló előtétfal készítése, tűzcsapszekrény, ejtővezetékek körül, üveggyapot szigetelőanyag kitöltéssel, 2 rtg. gipszkarton borítással, 75 mm széles profilvázra szerelve RBI+RFI 12,5 gipszkarton + 50 mm Isover Akusto hőszigetelés min 11 kg/m3 F1.1</t>
  </si>
  <si>
    <t>39-005-2.2.3-0120030</t>
  </si>
  <si>
    <t>Szabadon álló előtétfal készítése, üveggyapot szigetelőanyag kitöltéssel, 2 rtg. gipszkarton borítással, 100 mm széles profilvázra szerelve, SŰRÍTETT vázszerkezet, RIGIPS -	RB+RBI 12,5 gipszkarton + közte 50 mm Isover Akusto hőszigetelés min 11 kg/m3 F</t>
  </si>
  <si>
    <t>1.2</t>
  </si>
  <si>
    <t>39-005-2.2.3-0120031</t>
  </si>
  <si>
    <t>Szabadon álló előtétfal készítése, üveggyapot szigetelőanyag kitöltéssel, 2 rtg. gipszkarton borítással, 100 mm széles profilvázra szerelve, SŰRÍTETT vázszerkezet, RIGIPS 2 rtg. 12,5 gipszkarton + közte 100 mm Isover Akusto hőszigetelés min 11 kg/m3 F 1.3</t>
  </si>
  <si>
    <t>39-001-53.1.1-0120031</t>
  </si>
  <si>
    <t>CW fém vázszerkezetre szerelt válaszfal 2 x 2 rtg. 12,5 mm vtg. gipszkarton borítással, hőszigeteléssel, csavarfejek és illesztések glettelve (Q1), egyszeres,  CW 50-06 mm vtg. tartóvázzal RIGIPS 2(RB+RF) 12,5 gipszkarton, 50 mm Isover Akusto</t>
  </si>
  <si>
    <t>hőszigetelés min 11 kg/m3 F2.1 (emeleten)</t>
  </si>
  <si>
    <t>39-001-53.2.1-0120031</t>
  </si>
  <si>
    <t>CW fém vázszerkezetre szerelt válaszfal 2 x 2 rtg. 12,5 mm vtg. gipszkarton borítással, hőszigeteléssel, csavarfejek és illesztések glettelve (Q1), egyszeres, sűrített, (40 vagy 41,7 cm bordatávolság) CW 50-06 mm vtg. tartóvázzal RIGIPS 2(RB+RF) 12,5</t>
  </si>
  <si>
    <t>gipszkarton, 50 mm Isover Akusto hőszigetelés min 11 kg/m3 F2.1 (FÖLDSZINTEN)</t>
  </si>
  <si>
    <t>39-001-51.1.1-0120031</t>
  </si>
  <si>
    <t>CW fém vázszerkezetre szerelt válaszfal, 2X2 réteg 12,5 mm vtg. gipszkarton borítással, hőszigeteléssel, csavarfejek és illesztések glettelve (Q1), egyszeres, CW 50-06 mm vtg. tartóvázzal RIGIPS építőlemez -	(RB+RF) + (RB+RFI) 12,5 gipszkarton, 50 mm</t>
  </si>
  <si>
    <t>Isover Akusto hőszigetelés min 11 kg/m3, F 2.2</t>
  </si>
  <si>
    <t>39-001-29.1.1-0120021</t>
  </si>
  <si>
    <t>CW fém vázszerkezetre szerelt válaszfal 2 rtg. impregnált  és 2 rtg. normál, 12,5 mm vtg. gipszkarton borítással, hőszigeteléssel, csavarfejek és illesztések glettelve (Q2), egyszeres, CW 50-06 mm vtg. tartóvázzal Rigips-	2(RB+RBI) 12,5 gipszkarton, 50</t>
  </si>
  <si>
    <t>mm Isover Akusto hőszigetelés min 11 kg/m3 F 2.3</t>
  </si>
  <si>
    <t>39-001-53.1.2-0120031</t>
  </si>
  <si>
    <t>CW fém vázszerkezetre szerelt válaszfal 2 x 2 rtg. 12,5 mm vtg. gipszkarton borítással, hőszigeteléssel, csavarfejek és illesztések glettelve (Q1), egyszeres, CW 75-06 mm vtg. tartóvázzal RIGIPS -	2(RB+RF) 12,5 gipszkarton, közte 75 mm Isover Akusto</t>
  </si>
  <si>
    <t>hőszigetelés min 11 kg/m3 F 2.4</t>
  </si>
  <si>
    <t>CW fém vázszerkezetre szerelt válaszfal 2 x 2 rtg. 12,5 mm vtg. gipszkarton borítással, hőszigeteléssel, csavarfejek és illesztések glettelve (Q1), egyszeres, CW 75-06 mm vtg. tartóvázzal RIGIPS -	(RB+RF) + (RB+RFI) 12,5 gipszkarton, közte 75 mm Isover</t>
  </si>
  <si>
    <t>Akusto hőszigetelés min 11 kg/m3 F 2.5</t>
  </si>
  <si>
    <t>39-001-29.1.2-0120021</t>
  </si>
  <si>
    <t xml:space="preserve">CW fém vázszerkezetre szerelt válaszfal 12,5 cm vastagságban, 2 rtg. impregnált  és 2 rtg. normál, 12,5 mm vtg. gipszkarton borítással, hőszigeteléssel, csavarfejek és illesztések glettelve (Q2), egyszeres, CW 75-06 mm vtg. tartóvázzal RIGIPS-	2(RB+RBI)  </t>
  </si>
  <si>
    <t>12,5 mm, közte 75 mm Isover Akusto hőszigetelés min 11 kg/m3, F 2.6</t>
  </si>
  <si>
    <t>39-005-6.1.1.2.2-1120012</t>
  </si>
  <si>
    <t>Dupla profilvázzal készülő szerkezetek, gipszkarton válaszfal építése, 2x2 réteg gipszkartonnal, üveggyapot kitöltő szigeteléssel, 2 rétegű kitöltő szigeteléssel, 75 mm széles profilok kettőzése esetén 2x(RIGIPS -RB+RF + (RB+RBI) 12,5 gipszkarton );</t>
  </si>
  <si>
    <t>szerkezeti vastagság 200 mm, kitöltő szigetelés 2x75 mm Isover Akusto hőszigetelés min 11 kg/m3 F3.1 	20,0 cm vtg</t>
  </si>
  <si>
    <t>39-005-6.1.1.2.1-1120012</t>
  </si>
  <si>
    <t>Dupla profilvázzal készülő szerkezetek gipszkarton válaszfal építése,  2x2 réteg gipszkartonnal, üveggyapot kitöltő szigeteléssel, 2 rétegű kitöltő szigeteléssel, 50 mm széles profilok kettőzése esetén, gipszkarton hevederekkel összekapcsolva 2x2 rtg.</t>
  </si>
  <si>
    <t>RIGIPS (RB+RBI) 12,5;  kitöltő szigetelés 2x5 cm vtg. Isover Akusto; Th=0,6 F 3.2. , 20,0 cm vtg</t>
  </si>
  <si>
    <t>RIGIPS (RB+RBI) 12,5;  kitöltő szigetelés 2x5 cm vtg. Isover Akusto; Th=0,6 F3.3 	35,0 cm vtg</t>
  </si>
  <si>
    <t>39-003-21.9.1.2-0143104</t>
  </si>
  <si>
    <t>Kiegészítő és mellékmunkák, szerelő (revíziós) nyílás beépítése, fém kivitelben, gipszkarton álmennyezetben, gipszkarton betéttel, RIGIPS Revíziós nyílás 12,5 mm vastag gipszkarton betéttel, horganyzott acél kerettel, automata zárszerkezettel, RB 12,5</t>
  </si>
  <si>
    <t>lappal 400x400 mm,  Konsz. jel : L30</t>
  </si>
  <si>
    <r>
      <t>Szerelt gipszkarton álmennyezet fém vázszerkezetre (duplasoros), választható függesztéssel, csavarfejek és illesztések alapglettelve (Q2 minőségben),  nem látszó bordázattal, 40 cm bordatávolsággal (CD60/27), 10 m</t>
    </r>
    <r>
      <rPr>
        <vertAlign val="superscript"/>
        <sz val="10"/>
        <color indexed="8"/>
        <rFont val="Times New Roman CE"/>
        <charset val="238"/>
      </rPr>
      <t>2</t>
    </r>
    <r>
      <rPr>
        <sz val="10"/>
        <color indexed="8"/>
        <rFont val="Times New Roman CE"/>
        <charset val="238"/>
      </rPr>
      <t xml:space="preserve"> összefüggő felületig, 1 rtg. normál 12,5</t>
    </r>
  </si>
  <si>
    <r>
      <t>Szerelt gipszkarton álmennyezet fém vázszerkezetre (duplasoros), választható függesztéssel, csavarfejek és illesztések alapglettelve (Q2 minőségben),  nem látszó bordázattal, 40 cm bordatávolsággal (CD60/27), 10 m</t>
    </r>
    <r>
      <rPr>
        <vertAlign val="superscript"/>
        <sz val="10"/>
        <color indexed="8"/>
        <rFont val="Times New Roman CE"/>
        <charset val="238"/>
      </rPr>
      <t>2</t>
    </r>
    <r>
      <rPr>
        <sz val="10"/>
        <color indexed="8"/>
        <rFont val="Times New Roman CE"/>
        <charset val="238"/>
      </rPr>
      <t xml:space="preserve"> összefüggő felületig, 1 rtg. impregnált</t>
    </r>
  </si>
  <si>
    <r>
      <t>Szerelt gipszkarton álmennyezet azonos szintbeli fém vázszerkezetre (egysoros kivitel), csavarfejek és illesztések alapglettelve (Q2 minőségben),  nem látszó bordázattal, 40 cm bordatávolsággal (CD60/27), 10 m</t>
    </r>
    <r>
      <rPr>
        <vertAlign val="superscript"/>
        <sz val="10"/>
        <color indexed="8"/>
        <rFont val="Times New Roman CE"/>
        <charset val="238"/>
      </rPr>
      <t>2</t>
    </r>
    <r>
      <rPr>
        <sz val="10"/>
        <color indexed="8"/>
        <rFont val="Times New Roman CE"/>
        <charset val="238"/>
      </rPr>
      <t xml:space="preserve"> összefüggő felületig, 1 rtg. normál 12,5 mm</t>
    </r>
  </si>
  <si>
    <r>
      <t>Kiegészítő és mellékmunkák, felár téglalap nyílás kialakítására, gépészeti és elektromos szerelvények részére, egy- vagy kétrétegű gipszkarton borításban, mérettől függően 0,041-0,09 m</t>
    </r>
    <r>
      <rPr>
        <vertAlign val="superscript"/>
        <sz val="10"/>
        <color indexed="8"/>
        <rFont val="Times New Roman CE"/>
        <charset val="238"/>
      </rPr>
      <t>2</t>
    </r>
    <r>
      <rPr>
        <sz val="10"/>
        <color indexed="8"/>
        <rFont val="Times New Roman CE"/>
        <charset val="238"/>
      </rPr>
      <t xml:space="preserve"> között</t>
    </r>
  </si>
  <si>
    <t>Szárazépítés</t>
  </si>
  <si>
    <t>42-011-2.1.1.4.1-0313032</t>
  </si>
  <si>
    <t>Padlóburkolat hordozószerkezetének felületelőkészítése beltérben, beton alapfelületen önterülő felületkiegyenlítés készítése 5 mm átlagos rétegvastagságban MAPEI Ultraplan Renovation önterülő aljzatkiegyenlítő</t>
  </si>
  <si>
    <t>42-012-1.1.1.2.1.2-0313021</t>
  </si>
  <si>
    <t>Fal-, pillér-, oszlopburkolat készítése beltérben,  vakolt alapfelületen, gres, kőporcelán lappal, kötésben vagy hálósan, 3-5 mm vtg. ragasztóba rakva, 2 mm fugaszélességgel, 30x60 cm lapmérettel,  natural felületű, MAPEI Keraflex Light S1 C2TE S1</t>
  </si>
  <si>
    <t>cementkötésű ragasztóhabarcs, szürke, Ultracolor Plus fugázó, manhattan,, Granitogres, white, beige, natural felülettel,  FH1</t>
  </si>
  <si>
    <t>42-022-1.1.1.2.1.2-0313021</t>
  </si>
  <si>
    <t>Padlóburkolat készítése, beltérben,  beton alapfelületen, gres, kőporcelán lappal, kötésben vagy hálósan, 3-5 mm vtg. ragasztóba rakva, 2 mm fugaszélességgel, 90x90 cm lapmérettel, natural felületű, R10, MAPEI Keraflex Light S1 C2TE S1 cementkötésű</t>
  </si>
  <si>
    <t>ragasztóhabarcs, szürke, Ultracolor Plus fugázóhabarcs, Manhattan, Granitogres, beige , natural felületű, PH1</t>
  </si>
  <si>
    <t>42-022-1.1.1.2.1.2-0313022</t>
  </si>
  <si>
    <t>Padlóburkolat készítése, beltérben,  beton alapfelületen, gres, kőporcelán lappal, kötésben vagy hálósan, 3-5 mm vtg. ragasztóba rakva, 2 mm fugaszélességgel, 30x60 cm lapmérettel, natural felületű, R10, MAPEI Keraflex Light S1 C2TE S1 cementkötésű</t>
  </si>
  <si>
    <t>ragasztóhabarcs, szürke, Ultracolor Plus fugázóhabarcs, Manhattan, Granitogres, beige, PH2</t>
  </si>
  <si>
    <t>42-022-1.1.1.2.1.2-0313023</t>
  </si>
  <si>
    <t>Padlóburkolat készítése, beltérben,  beton alapfelületen, gres, kőporcelán lappal, kötésben vagy hálósan, 3-5 mm vtg. ragasztóba rakva, 2 mm fugaszélességgel, 30x30 cm lapmérettel, anti-slip felületű, R11, MAPEI Keraflex Light S1 C2TE S1 cementkötésű</t>
  </si>
  <si>
    <t>ragasztóhabarcs, szürke, Ultracolor Plus fugázóhabarcs, Manhattan, Granitogres, TECHNIC, granito beige PH3</t>
  </si>
  <si>
    <t>42-022-1.1.1.2.1.2-0313024</t>
  </si>
  <si>
    <t>Padlóburkolat készítése, kültérben,  beton alapfelületen, gres, kőporcelán lappal, kötésben vagy hálósan, 3-5 mm vtg. ragasztóba rakva, 2 mm fugaszélességgel, 20x90 cm lapmérettel, V=9,5 mm, anti-slip felületű, R11, MAPEI Keraflex Light S1 C2TE S1</t>
  </si>
  <si>
    <t>cementkötésű ragasztóhabarcs, szürke, Ultracolor Plus fugázóhabarcs, Manhattan, Margres, Natural, brown NT 5, K PH4</t>
  </si>
  <si>
    <t>42-022-2.1.2.1.2-0313021</t>
  </si>
  <si>
    <t>Lábazatburkolat készítése, beltérben, gres, kőporcelán lapokból vágva, egyenes, egysoros kivitelben, 3-5 mm ragasztóba rakva, 2 mm fugaszélességgel, 10 cm magassággal, 90x10 cm lapmérettel, MAPEI Keraflex Light S1 C2TE S1 cementkötésű ragasztóhabarcs,</t>
  </si>
  <si>
    <t>szürke, Ultracolor Plus fugázóhabarcs, Manhattan, Granitogres,  PHL1</t>
  </si>
  <si>
    <t>42-022-2.1.2.1.2-0313022</t>
  </si>
  <si>
    <t>Lábazatburkolat készítése, beltérben, gres, kőporcelán lapokból vágva, egyenes, egysoros kivitelben, 3-5 mm ragasztóba rakva, 2 mm fugaszélességgel, 10 cm magassággal, 30x10 cm lapmérettel,  MAPEI Keraflex Light S1 C2TE S1 cementkötésű ragasztóhabarcs,</t>
  </si>
  <si>
    <t>szürke, Ultracolor Plus fugázóhabarcs, Manhattan, Granitogres, beige, natural felület, PHL2</t>
  </si>
  <si>
    <t>42-022-2.1.2.2.2-0313021</t>
  </si>
  <si>
    <t xml:space="preserve">Lábazatburkolat készítése beltérben, gres, kőporcelán lappal, lépcsős kivitelben, 3-5 mm vtg. ragasztóba rakva, 2 mm fugaszélességgel, 30x60 cm lapmérettel, V=9,5 mm, natural felületű, MAPEI Keraflex Light S1 C2TE S1 cementkötésű ragasztóhabarcs, szürke, </t>
  </si>
  <si>
    <t>Ultracolor Plus fugázóhabarcs, Manhattan, Granitogres, beige, natural felület, LL1</t>
  </si>
  <si>
    <t>42-022-2.2.2.1.2-0313021</t>
  </si>
  <si>
    <t>Lábazatburkolat készítése, kültérben, gres, kőporcelán lapokból vágva, egyenes, egysoros kivitelben, 3-5 mm ragasztóba rakva, 2 mm fugaszélességgel, 10 cm magassággal, 90x10 cm lapmérettel, V=9,5 mm MAPEI Keraflex Light S1 C2TE S1 cementkötésű</t>
  </si>
  <si>
    <t>ragasztóhabarcs, szürke, Ultracolor Plus fugázóhabarcs, Manhattan, Margres, Natural, brown NT 5, K PHL3</t>
  </si>
  <si>
    <t>42-022-3.1.1.1.2.2-0313021</t>
  </si>
  <si>
    <t>Lépcsőburkolat készítése, járólap beltérben, 3-10 mm ragasztóba rakva, 2 mm fugaszélességgel, gres, kőporcelán lappal, 30×60 cm  lapmérettel,  natural felületú, R10, A csúszásmentes sáv, MAPEI Keraflex Light S1 C2TE S1 cementkötésű ragasztóhabarcs,</t>
  </si>
  <si>
    <t>szürke, Ultracolor Plus fugázóhabarcs, manhattan,  Granitogres Granito, beige, natural felület,  csúszásmentes sávval, lekerekített élképzéssel, L1</t>
  </si>
  <si>
    <t>42-022-3.1.1.2.2.2-0313021</t>
  </si>
  <si>
    <t>Lépcsőburkolat készítése, beltérben, 3-10 mm ragasztóba rakva,  2 mm fugaszélességgel, homloklap, tagozat nélkül, gres, kőporcelán lappal, 30×60 cm lapmérettel,  natural felületű, MAPEI Keraflex Light S1 C2TE S1 cementkötésű ragasztóhabarcs, szürke,</t>
  </si>
  <si>
    <t>Ultracolor Plus fugázóhabarcs, manhattan, Granitogres Granito, beige, natural felület,                     L2</t>
  </si>
  <si>
    <t>42-042-5.1.1-0312119</t>
  </si>
  <si>
    <t>Laminált padló fektetése,  kiegyenlített aljzatra, (mechanikus illesztésű),  Tarkomfort Pro alátéttel, Tarkett  VINYL CLIC OAK natural, 24,05/149,10 cm PM1</t>
  </si>
  <si>
    <t>42-042-31.6.1</t>
  </si>
  <si>
    <t>Lábazat kialakítása, Tarkett melegpadló rendszerhez,  rendszer szerinti MDF elem, tölgy színben (10/60/2020 mm).</t>
  </si>
  <si>
    <t>42-051-1.1.2.5.1.2.2-0217033</t>
  </si>
  <si>
    <t>Medence tér, gépészeti terek padlóburkolata: Ipari padlóburkolat készítése, beton felületre, műgyanta bevonattal, sav-, lúg-, és fertőtelenítőszer- és vízálló, StoPox MH 105 rendszer: - StoPox IHS-BV alapozó (0,3 kg/m2) 0,3-0,8 mm kvarchomokkal, -</t>
  </si>
  <si>
    <t>közbenső réteg StoPox KU 601 epoxigyanta alapozó és kvarchomok keverékével készült műgyanta habarcs (1:1 arányú keverék) beszórása kvarchomokkal (3,5 kg/m2) - fedőbevonat StoPox MH 105 (0,8 kg/m2). , világosszürke színben, PI1</t>
  </si>
  <si>
    <t>42-051-1.1.2.5.1.2.2-0217034</t>
  </si>
  <si>
    <t>Lábazatburkolata: Ipari padlóburkolat készítése, vakolat felületre, műgyanta bevonattal, sav-, lúg-, és fertőtelenítőszer- és vízálló, StoPox MH 105 rendszer: - StoPox IHS-BV alapozó (0,3 kg/m2) 0,3-0,8 mm kvarchomokkal, - közbenső réteg StoPox KU 601</t>
  </si>
  <si>
    <t>epoxigyanta alapozó és kvarchomok keverékével készült műgyanta habarcs (1:1 arányú keverék) beszórása kvarchomokkal (3,5 kg/m2) - fedőbevonat StoPox MH 105 (0,8 kg/m2). Falra 10 cm magasságig felhajtva, világosszürke színben, PIL1</t>
  </si>
  <si>
    <t>42-051-1.1.2.5.1.2.2-0217035</t>
  </si>
  <si>
    <t>Medence tér, gépészeti terek oldalfal burkolata 1 m magasságban: Ipari padlóburkolat készítése, vakolat felületre, műgyanta bevonattal, sav-, lúg-, és fertőtelenítőszer- és vízálló, StoPox MH 105 rendszer: - StoPox IHS-BV alapozó (0,3 kg/m2) 0,3-0,8 mm</t>
  </si>
  <si>
    <t>kvarchomokkal, - közbenső réteg StoPox KU 601 epoxigyanta alapozó és kvarchomok keverékével készült műgyanta habarcs (1:1 arányú keverék) beszórása kvarchomokkal (3,5 kg/m2) - fedőbevonat StoPox MH 105 (0,8 kg/m2). Falra 100 cm magasságig felhajtva,</t>
  </si>
  <si>
    <t>világosszürke színben, PIL2</t>
  </si>
  <si>
    <t>42-061-51.1.2.1.2.1</t>
  </si>
  <si>
    <t>Nagyformátumú szerelt, gerslap homlokzat burkolat: CottoD Este; KERLITE, Forest, Noce 300/100/0,5 cm méretű, Microban felületű, Porotherm 44 Thermo tégla vagy vasbeton teherhordó szerkezethez dübelezéssel rögzített ALLFACE fém vázszerkezetre szerelt</t>
  </si>
  <si>
    <t>átszellőztetett, kapcsos lapmegfogású, vízszintes állású lapokkal, téglafalnál FIS A M10x170 5.8 dübelezéssel, vasbeton szerkezeteknél FISHER SXRL 10x80 dübellel</t>
  </si>
  <si>
    <t>42-061-51.1.2.1.2.1-0000001</t>
  </si>
  <si>
    <t>Nagyformátumú szerelt, gerslap homlokzat burkolat tárolók zsalukő felületén: CottoD Este; KERLITE, Forest, Noce 300/100/0,5 cm méretű, Microban felületű, Porotherm 44 Thermo tégla vagy vasbeton teherhordó szerkezethez dübelezéssel rögzített ALLFACE fém</t>
  </si>
  <si>
    <t>vázszerkezetre szerelt átszellőztetett, kapcsos lapmegfogású, vízszintes állású lapokkal, FISHER SXRL 10x80; 10 mm-es furat dübelezéssel</t>
  </si>
  <si>
    <t>42-061-51.12.1.1.2-0113101</t>
  </si>
  <si>
    <t>Átszellőztetett homlokzatburkolatnál ablakszegés  és falvéglezárás  kialakítása, nyílászáró szerkezet három oldalán a homlokzatburkolás kiállásával megeggyező fémlemez burkolat kerül kialakításra, porszort felületkezelés RAL 1019 Grey beige színben, az</t>
  </si>
  <si>
    <t>ALLFACE homlokzatburkolati rögzítési rendszer elemeinek alkalmazásával, kit .szél: 16 cm</t>
  </si>
  <si>
    <t>42-071-9-0152722</t>
  </si>
  <si>
    <t>Kiegészítő szegélyprofilok erkélyek és teraszok számára, színes réteggel bevont alumíniumból, több méretben, színben, széles formai kialakításban, kiegészítő elemekkel Schlüter-BARA-RAK 2,5m, terasz vízorr profil H=50mm, fémes szürke Rendelési szám:</t>
  </si>
  <si>
    <t>RAK50GM, Konsz. jel : L19</t>
  </si>
  <si>
    <t>42-071-3-0150427</t>
  </si>
  <si>
    <t>Kiegészítő profil utólagos elhelyezése padlóburkolatoknál, szintbeli hidegburkolatváltások esetén, rézből, alumíniumból, eloxált alumíniumból, acél és szálcsiszolt acélból, 14-25 mm szélességi mérettel Schlüter-RENO-T A 2,5m, T burkolatváltó alu profil</t>
  </si>
  <si>
    <t>B=25mm, natúr alu Rendelési szám: T9/25A Konsz. jel : L20</t>
  </si>
  <si>
    <t>42-071-7.2.2-0152044</t>
  </si>
  <si>
    <t>Kiegészítő dilatációs profil elhelyezése tartós, mozgásokat felvevő fugákhoz, kombinált kemény és lágy műanyagból, csempe- és padlólap burkolatoknál, előre beépítetten vagy utólagosan beépítve, sárgaréz-műanyag, alumínium- műanyag, nemesacél- műanyag</t>
  </si>
  <si>
    <t>kombinációban, 5-43 mm fugaszélességgel, 2,5-30 mm vastagsági mérettel, különböző színekkel, vékony ágyazat esetén Schlüter-DILEX-BWS 2,5m, dilatációs profil PVC H=10mm, bézs Rendelési szám: BWS100HB Konsz. jel : L21</t>
  </si>
  <si>
    <t>42-071-6-0152508</t>
  </si>
  <si>
    <t>Öntapadós csúszásgátló szalag felragasztása lépcsőfokokra, Konsz. jel : L22</t>
  </si>
  <si>
    <t>Hideg- és melegburkolatok készítése, aljzat előkészítés</t>
  </si>
  <si>
    <t>43-000-1</t>
  </si>
  <si>
    <t>Függőereszcsatorna bontása, átalakítása  fókaház új épület felőli oldalán,  50 cm kiterített szélességig</t>
  </si>
  <si>
    <t>43-001-2.1.1-0149105</t>
  </si>
  <si>
    <t>43-001-2.4.2.1-0149644</t>
  </si>
  <si>
    <t>Sávos szalagfedések; Fémlemez szalagfedések vonalmenti kapcsolatainak készítése, kettős állókorcos fémlemezfedésben, eresz kialakítás mozgásbiztosító korcvég- lezárással Kettős állókorcos lemezfedéshez indítószegély AMMOR Színes AMMOR Színes normál</t>
  </si>
  <si>
    <t>felületű ötvözött alumínium lemez,  világos szürke színben , 0,7 mm vtg., Ksz: 33 cm</t>
  </si>
  <si>
    <t>43-001-2.4.2.6.1-0149644</t>
  </si>
  <si>
    <t>Sávos szalagfedések; Fémlemez szalagfedések vonalmenti kapcsolatainak készítése, kettős állókorcos fémlemezfedésben, félnyeregtető felső falcsatlakozásának kialakítása, kiszellőztetett kivitelben Félnyeregtető felső csatlakozása,  AMMOR Színes normál</t>
  </si>
  <si>
    <t>felületű ötvözött alumínium lemez, 0,6 mm,  világos szürke színben, Ksz: 33 cm</t>
  </si>
  <si>
    <t>43-002-3.5-0149543</t>
  </si>
  <si>
    <t>Függőereszcsatorna szerelése, négyszögszelvényű, bármilyen kiterített szélességben, alumínium lemezből AMMOR Színes normál felületű ötvözött alumínium lemez,  világos szürke színben, négyszögszelvényű ereszcsatorna 33-as,  0,7mm/6m</t>
  </si>
  <si>
    <t>43-002-3.5-0149545</t>
  </si>
  <si>
    <t xml:space="preserve">Függőereszcsatorna szerelése meglévő fóka tetőnél, egyedi méretben, négyszögszelvényű, alumínium lemezből AMMOR Színes normál felületű ötvözött alumínium lemez, világos szürke színbennégyszögszelvényű ereszcsatorna 30/30-as keresztmetszettel, 100 cm kit. </t>
  </si>
  <si>
    <t>szél, bevonatos alumínium standard színekben, 0,7mm</t>
  </si>
  <si>
    <t>43-002-13.2-0149683</t>
  </si>
  <si>
    <t>Lefolyócső szerelése négyszög keresztmetszettel, bármilyen kiterített szélességgel, alumíniumból AMMOR Színes normál felületű ötvözött alumínium lemez,  világos szürke színben, szögletes lefolyócső 100x100 mm 3000 mm hosszú,   rejtett rögzítéssel</t>
  </si>
  <si>
    <t>43-003-4.1.6.1-0149644</t>
  </si>
  <si>
    <t xml:space="preserve">Falszegély, tetőfelépítmény szegély szerelése keményhéjalású tetőhöz, bevonatos alumínium vagy ólomlemezből, 33 cm kiterített szélességig Falszegély AMMOR Színes normál felületű ötvözött alumínium lemez,  mm,  világos szürke színben, 0,7 mm vtg., Ksz: 33 </t>
  </si>
  <si>
    <t>cm</t>
  </si>
  <si>
    <t>43-003-4.1.6.3-0149650</t>
  </si>
  <si>
    <t xml:space="preserve">Fókaház korcolt lemezfedés átalakítása tervezett kiskkocsi tároló mellett,  új falszegély szerelése keményhéjalású tetőhöz, bevonatos alumínium lemezből, 50 cm kiterített szélességgel Falszegély AMMOR Színes normál felületű ötvözött alumínium lemez,  </t>
  </si>
  <si>
    <t>világos szürke színben0,7 mm vtg., Ksz: 50 cm</t>
  </si>
  <si>
    <t>43-003-5.1.6.1-0149644</t>
  </si>
  <si>
    <t>Kéményszegély szerelése keményhéjalású tetőhöz, bevonatos alumínium vagy ólomlemezből, 33 cm kiterített szélességig Kéményszegély AMMOR Színes normál felületű ötvözött alumínium lemez,  világos szürke színben, 0,7 mm vtg., Ksz: 33 cm</t>
  </si>
  <si>
    <t>43-003-8.3.1-0149648</t>
  </si>
  <si>
    <t>Ablakpárkány fókamedence ablakoknál bevonatos alumínium lemezből, 50 cm kiterített szélességig Ablakpárkány AMMOR Színes normál felületű ötvözött alumínium lemez,   világos szürke színben, 0,7 mm vtg., Ksz: 40 cm</t>
  </si>
  <si>
    <t>43-003-9.3.1-0149652</t>
  </si>
  <si>
    <t xml:space="preserve">Választópárkány fedése, bevonatos alumínium lemezből, 65 cm kiterített szélességig Egyvízorros választópárkány AMMOR Színes normál felületű ötvözött alumínium lemez,  világos szürke színben, 0,7 mm vtg., Ksz: 60 cm, rögzítő szegéllyel AMMOR Színes normál </t>
  </si>
  <si>
    <t>felületű ötvözött alumínium lemez</t>
  </si>
  <si>
    <t>43-003-10.1.3.2-0149652</t>
  </si>
  <si>
    <t>Kétvízorros falfedés, egyenesvonalú kivitelben, bevonatos alumínium lemezből, 51-100 cm kiterített szélességig Kétvízorros fallefedés AMMOR Színes normál felületű ötvözött alumínium lemez,  világos szürke színben, 0,7 mm vtg., Ksz: 60 cm két oldali</t>
  </si>
  <si>
    <t>rögzítő szegéllyel PREFALZ alumínium szalagból,</t>
  </si>
  <si>
    <t>43-003-10.1.3.2-0149658</t>
  </si>
  <si>
    <t xml:space="preserve">Kétvízorros falfedés, egyenesvonalú kivitelben, bevonatos alumínium lemezből, 51-100 cm kiterített szélességig Kétvízorros fallefedésAMMOR Színes normál felületű ötvözött alumínium lemez, világos szürke színben 0,7 mm vtg., Ksz: 80 cm, két oldali rögzítő </t>
  </si>
  <si>
    <t>szegéllyel PREFALZ alumínium szalagból,</t>
  </si>
  <si>
    <t>43-003-10.1.3.2-0149659</t>
  </si>
  <si>
    <t>Kétvízorros falfedés, kupolánál egyenesvonalú kivitelben, bevonatos alumínium lemezből, 51-100 cm kiterített szélességig Kétvízorros fallefedés AMMOR Színes normál felületű ötvözött alumínium lemez,  világos szürke színben, 0,7 mm vtg., Ksz: 100 cm</t>
  </si>
  <si>
    <t>41-003-29.22-0194062</t>
  </si>
  <si>
    <t>Szellőzőszalag elhelyezése eresznél és kiszellőzésnél alumínium szellőzőszalag 100 mm</t>
  </si>
  <si>
    <t>43-002-42.1.1-0148077</t>
  </si>
  <si>
    <t>Csatornarendszer kiegészítők, vízgyűjtő üst szerelése építményen kivül, felerősítéssel, 10x10 négyszögszelvényű kifolyással, a lefolyócső bekötésével, AMMOR Színes normál felületű ötvözött alumínium lemez, 0,6 mm,  világos szürke színben, vízgyűjtő üst</t>
  </si>
  <si>
    <t>43-004-6-0113591</t>
  </si>
  <si>
    <t>Ammor szellőző elem elhelyezése, világos szürke színben) színben</t>
  </si>
  <si>
    <t>43-001-2.1.1-0149104</t>
  </si>
  <si>
    <t>állókorcos kivitelben, függőleges és vízszintes felületen, vízorr képzéssel, AMMOR Színes normál felületű ötvözött alumínium lemez,  világos szürke színben, 0,7x1000 mm,</t>
  </si>
  <si>
    <t>43-001-2.1.1-0149106</t>
  </si>
  <si>
    <t>Tetőfelépítmény burkolása, korlcolt lemezfedéssel, AMMOR Színes normál felületű ötvözött alumínium lemez,  világos szürke színben, 0,7x1000 mm,   kettős állókorcos kivitelben, függőleges és vízszintes felületen, AMMOR Színes normál felületű ötvözött</t>
  </si>
  <si>
    <t>alumínium lemez,  világos szürke színben, 0,7x1000 mm</t>
  </si>
  <si>
    <t>43-001-2.7.6-0411931</t>
  </si>
  <si>
    <t>Hófogó, Állókorcra rögzíthető, kétsoros, típus szerint, bronz(45) színben, Konsz. jel : L11</t>
  </si>
  <si>
    <r>
      <t>Sávos szalagfedések; Sima fémlemez fedés készítése lemezszalagból, kettős állókorcos kivitelben, 30°-ig, 100 m</t>
    </r>
    <r>
      <rPr>
        <vertAlign val="superscript"/>
        <sz val="10"/>
        <color indexed="8"/>
        <rFont val="Times New Roman CE"/>
        <charset val="238"/>
      </rPr>
      <t>2</t>
    </r>
    <r>
      <rPr>
        <sz val="10"/>
        <color indexed="8"/>
        <rFont val="Times New Roman CE"/>
        <charset val="238"/>
      </rPr>
      <t>-ig, 550 mm korctávolságig AMMOR Színes normál felületű ötvözött alumínium lemez, 0,6 mm,  világos szürke színben</t>
    </r>
  </si>
  <si>
    <r>
      <t>Eresz és homlokdeszka burkolása, korcolt lemezfedéssel, AMMOR Színes normál felületű ötvözött alumínium lemez,  világos szürke színben, 0,7x1000 mm, 1 m</t>
    </r>
    <r>
      <rPr>
        <vertAlign val="superscript"/>
        <sz val="10"/>
        <color indexed="8"/>
        <rFont val="Times New Roman CE"/>
        <charset val="238"/>
      </rPr>
      <t>2</t>
    </r>
    <r>
      <rPr>
        <sz val="10"/>
        <color indexed="8"/>
        <rFont val="Times New Roman CE"/>
        <charset val="238"/>
      </rPr>
      <t xml:space="preserve"> = 1,89 kg, P.10 bevonattal, 40 év alapanyag és 40 év szín garanciával, bronz (45) színbent,  kettős</t>
    </r>
  </si>
  <si>
    <t>Bádogozás</t>
  </si>
  <si>
    <t>44-000-1.2</t>
  </si>
  <si>
    <t>44-002-2-0184103</t>
  </si>
  <si>
    <t>Belső ablakpárkány beépítése, PVC könyöklő végzáróval, (400 mm),</t>
  </si>
  <si>
    <t>44-012-1.1.2.8.1-0222387</t>
  </si>
  <si>
    <t xml:space="preserve">Műanyag kültéri nyílászárók elhelyezése, tokosztott bukó-nyíló ablak,  műanyag profil,VEKA 70 profilrendszer, horganyzott idomacél merevítéssel, kívül RAL 1019 színben fólia bevonattal, belül fehér színben, tokosztással,  Bukó-nyíló rejtett vasalat (Roto </t>
  </si>
  <si>
    <t>Műanyag kültéri nyílászárók elhelyezése, tokosztott bukó-nyíló ablak,  műanyag profil,VEKA 70 profilrendszer, horganyzott idomacél merevítéssel, kívül RAL 1019 színben fólia bevonattal, belül fehér színben, Bukó-nyíló rejtett vasalat (Roto NT gyártmányú</t>
  </si>
  <si>
    <t>elemekkel, 150/170 cm Konsz. jel : K2</t>
  </si>
  <si>
    <t>Műanyag kültéri nyílászárók elhelyezése, hő- és füstelvezetés, tokosztott bukó-nyíló nyíló ablak, műanyag profil,VEKA 70 profilrendszer, horganyzott idomacél merevítéssel, kívül RAL 1019 színben fólia bevonattal, belül fehér színben, Bukó-nyíló rejtett</t>
  </si>
  <si>
    <t>beige színben, véglezáró elemekkel, Füstelvezetés, légutánpótlás nyitó szerelvénye: GEZE Slimchain SY 500-B 24V DC 2,2A 150/170 cm Konsz. jel : K3</t>
  </si>
  <si>
    <t>Műanyag kültéri nyílászárók elhelyezése, bukó-nyíló ablak,  műanyag profil,VEKA 70 profilrendszer, horganyzott idomacél merevítéssel, kívül RAL 1019 színben fólia bevonattal, belül fehér színben, Bukó-nyíló rejtett vasalat (Roto NT gyártmányú egykezes</t>
  </si>
  <si>
    <t>működtetésű), rendszer fehér kilinccsel, Sunguard Extra selective SNX 60/28, 3 rétegű hőszigetelő, napvédő üvegezéssel, meleg perem nemesacél távtartó, Belül műanyag, kívül porszort fém párkánylemez RAL 1019 Grey beige színben, véglezáró elemekkel,</t>
  </si>
  <si>
    <t>100/170 cm Konsz. jel : K4</t>
  </si>
  <si>
    <t>Műanyag kültéri nyílászárók elhelyezése, bukó-nyíló ablak, műanyag profil,VEKA 70 profilrendszer, horganyzott idomacél merevítéssel, kívül RAL 1019 színben fólia bevonattal, belül fehér színben, Bukó-nyíló rejtett vasalat (Roto NT gyártmányú egykezes</t>
  </si>
  <si>
    <t>50/170 cm Konsz. jel : K5</t>
  </si>
  <si>
    <t>Műanyag kültéri nyílászárók elhelyezése, tokosztott bukó-nyíló ablak, műanyag profil,VEKA 70 profilrendszer, horganyzott idomacél merevítéssel, kívül RAL 1019 színben fólia bevonattal, belül fehér színben, Bukó-nyíló rejtett vasalat (Roto NT gyártmányú</t>
  </si>
  <si>
    <t>elemekkel, 200/100 cm Konsz. jel : K6</t>
  </si>
  <si>
    <t>Műanyag kültéri nyílászárók elhelyezése, bukó ablak, műanyag profil,VEKA 70 profilrendszer, horganyzott idomacél merevítéssel, kívül RAL 1019 színben fólia bevonattal, belül fehér színben, Bukó rejtett vasalat (Roto NT gyártmányú egykezes működtetésű),</t>
  </si>
  <si>
    <t>: K7</t>
  </si>
  <si>
    <t>Műanyag kültéri nyílászárók elhelyezése, tokosztott bukó-nyíló , középen fix ablak, műanyag profil,VEKA 70 profilrendszer, horganyzott idomacél merevítéssel, kívül RAL 1019 színben fólia bevonattal, belül fehér színben, Bukó-nyíló rejtett vasalat (Roto</t>
  </si>
  <si>
    <t>véglezáró elemekkel, 300/170 cm Konsz. jel : K8</t>
  </si>
  <si>
    <t>Műanyag kültéri nyílászárók elhelyezése, tokosztott bukó-nyíló , alul fix ablak,  műanyag profil,VEKA 70 profilrendszer, horganyzott idomacél merevítéssel, kívül RAL 1019 színben fólia bevonattal, belül fehér színben, Bukó-nyíló rejtett vasalat (Roto NT</t>
  </si>
  <si>
    <t>párkánylemez RAL 1019 Grey beige színben, véglezáró elemekkel, 200/240 cm Konsz. jel : K9</t>
  </si>
  <si>
    <t>44-011-1.1.1-0167487</t>
  </si>
  <si>
    <t>Műanyag., hőszigetelő üvegezésű kétszárnyú befelé nyíló ajtó, Alacsony küszöb műanyag profil,VEKA 70 profilrendszer, horganyzott idomacél merevítéssel, kívül RAL 1019 színben fólia bevonattal, belül fehér színben,, 3 db háromrészes leveles pánt,</t>
  </si>
  <si>
    <t>44-013-1.1.2.9.1-0213252</t>
  </si>
  <si>
    <t>Műanyag, hőszigetelő üvegezésű kétszárnyú nyíló erkélyajtó, műanyag profil,VEKA 70 profilrendszer, horganyzott idomacél merevítéssel, kívül RAL 1019 színben fólia bevonattal, belül fehér színben 3 db háromrészes leveles pánt, PZ.(biztonsági)+cilinder,</t>
  </si>
  <si>
    <t>Műanyag kültéri nyílászárók elhelyezése, bukó-nyíló ablak,  műanyag profil,VEKA 70 profilrendszer, horganyzott idomacél merevítéssel, kívül RAL 1019 színben fólia bevonattal, belül fehér színben, tokosztással, Bukó-nyíló rejtett vasalat (Roto NT</t>
  </si>
  <si>
    <t>véglezáró elemekkel, 60/60 cm Konsz. jel : K23</t>
  </si>
  <si>
    <t>44-001-1.3.1.1-0133002</t>
  </si>
  <si>
    <t>Egyszárnyú beltéri ajtó, 10 cm szerelt gipszkarton válaszfalba, DOMOFERM utólag szerelhető acéltok üzemben porszórt festéssel, RAL 1019 Grey beige színben CPL laminált lemez borítású furatos faforgácslap szárny, falcolt, RAL 1001 beige színben, 2 db</t>
  </si>
  <si>
    <t>nikkelezett , 3 részes pánt min. d=14 (3 db), PZ.(biztonsági)+cilinder, rozsdamentes kilincs, mindkét oldalon rozsdamentes acéllemez lábazatborítás 75/212,5 cm, Konsz. jel : 1</t>
  </si>
  <si>
    <t>nikkelezett , 3 részes pánt min. d=14 (3 db), PZ.(biztonsági)+cilinder, rozsdamentes kilincs), WC zár,  mindkét oldalon rozsdamentes acéllemez lábazatborítás 75/212,5 cm, Konsz. jel : 2</t>
  </si>
  <si>
    <t>Egyszárnyú beltéri ajtó,  DOMOFERM utólag szerelhető acéltok , üzemben porszórt festéssel,, RAL 1019 Grey beige színben, 12,5 cm szerelt gipszkarton válaszfalba, CPL laminált lemez borítású furatos faforgácslap szárny, falcolt, RAL 1001 beige színben, 2</t>
  </si>
  <si>
    <t>db nikkelezett , 3 részes pánt min. d=14 (3 db), PZ.(biztonsági)+cilinder, rozsdamentes kilincs mindkét oldalon rozsdamentes acéllemez lábazatborítás 75/212,5 cm, Konsz. jel : 3</t>
  </si>
  <si>
    <t xml:space="preserve">Egyszárnyú beltéri ajtó, DOMOFERM utólag szerelhető acéltok , üzemben porszórt festéssel, RAL 1019 Grey beige színben, 12,5 cm szerelt gipszkarton válaszfalba, CPL laminált lemez borítású furatos faforgácslap szárny, falcolt, RAL 1001 biege színben, 2 db </t>
  </si>
  <si>
    <t>nikkelezett , 3 részes pánt min. d=14 (3 db), PZ.(biztonsági)+cilinder, rozsdamentes kilincs, WC zár,  mindkét oldalon rozsdamentes acéllemez lábazatborítás 75/212,5 cm, Konsz. jel : 4</t>
  </si>
  <si>
    <t>Egyszárnyú beltéri ajtó, DOMOFERM utólag szerelhető acéltok, üzemben porszórt festéssel, RAL 1019 Grey beige színben CPL laminált lemez borítású furatos faforgácslap szárny, falcolt, RAL 1001 biege színben, 2 db nikkelezett , 3 részes pánt min. d=14 (3</t>
  </si>
  <si>
    <t>db), PZ.(biztonsági)+cilinder, rozsdamentes kilincs, mindkét oldalon rozsdamentes acéllemez lábazatborítás 87,5/212,5 cm, Konsz. jel : 5</t>
  </si>
  <si>
    <t>nikkelezett , 3 részes pánt min. d=14 (3 db), PZ.(biztonsági)+cilinder, rozsdamentes kilincs, mindkét oldalon rozsdamentes acéllemez lábazatborítás 87,5/212,5 cm, Konsz. jel : 6</t>
  </si>
  <si>
    <t>Egyszárnyú beltéri ajtó, DOMOFERM utólag szerelhető acél saroktok, üzemben porszórt festéssel, RAL 1019 Grey beige színben, 30 cm téglafalba, CPL laminált lemez borítású furatos faforgácslap szárny, falcolt, RAL 1001 beige színben, 2 db nikkelezett , 3</t>
  </si>
  <si>
    <t>részes pánt min. d=14 (3 db), PZ.(biztonsági)+cilinder, rozsdamentes kilincs, mindkét oldalon rozsdamentes acéllemez lábazatborítás 87,5/212,5 cm, Konsz. jel : 7</t>
  </si>
  <si>
    <t>Egyszárnyú beltéri ajtó, 10 cm szerelt gipszkarton válaszfalba, DOMOFERM utólag szerelhető acéltok, üzemben porszórt festéssel, RAL 1019 Grey beige színben CPL laminált lemez borítású furatos faforgácslap szárny, falcolt, RAL 1001 beige színben, 2 db</t>
  </si>
  <si>
    <t>nikkelezett , 3 részes pánt min. d=14 (3 db), PZ.(biztonsági)+cilinder, rozsdamentes kilincs, mindkét oldalon rozsdamentes acéllemez lábazatborítás 100/212,5 cm, Konsz. jel : 8</t>
  </si>
  <si>
    <t>Egyszárnyú beltéri ajtó, DOMOFERM utólag szerelhető acél saroktok, üzemben porszórt festéssel, RAL 1019 Grey beige színben, 30 cm téglafalba, CPL laminált lemez borítású furatos faforgácslap szárny, falcolt, RAL 1001 biege színben, 2 db nikkelezett , 3</t>
  </si>
  <si>
    <t>részes pánt min. d=14 (3 db), PZ.(biztonsági)+cilinder, rozsdamentes kilincs, WC zár, mindkét oldalon rozsdamentes acéllemez lábazatborítás 112,5/212,5 cm, Konsz. jel : 9</t>
  </si>
  <si>
    <t>44-012-1.1.1.1.5</t>
  </si>
  <si>
    <t>Műanyag, hőhidas, 1 emelőpaneles ablak, fehér, belső könyöklő Falkáva szélességében, műanyag, véglezáró elemekkel, lineáris csapágyas sínnel szerelve, felső állapotában rögzíthető, Ragasztott víztiszta biztonsági üveg 4+4 mm, 90/90 Konsz. jel : 11</t>
  </si>
  <si>
    <r>
      <t>m</t>
    </r>
    <r>
      <rPr>
        <vertAlign val="superscript"/>
        <sz val="10"/>
        <color indexed="8"/>
        <rFont val="Times New Roman CE"/>
        <charset val="238"/>
      </rPr>
      <t>2</t>
    </r>
  </si>
  <si>
    <r>
      <t>Műanyag ajtó, ablak bontása fókaházban,  2,01-4,00 m</t>
    </r>
    <r>
      <rPr>
        <vertAlign val="superscript"/>
        <sz val="10"/>
        <color indexed="8"/>
        <rFont val="Times New Roman CE"/>
        <charset val="238"/>
      </rPr>
      <t>2</t>
    </r>
    <r>
      <rPr>
        <sz val="10"/>
        <color indexed="8"/>
        <rFont val="Times New Roman CE"/>
        <charset val="238"/>
      </rPr>
      <t xml:space="preserve"> között</t>
    </r>
  </si>
  <si>
    <t>Fa- és műanyag szerkezet elhelyezése</t>
  </si>
  <si>
    <t>45-000-1.1.3</t>
  </si>
  <si>
    <t>Főbejárati fém tokszerkezetű, fabetétes tolókapu, kiskapu, fém pálcás kerítés szerkezetek bontása új épület helyén, beton lábazattal együtt</t>
  </si>
  <si>
    <t>45-000-2.6</t>
  </si>
  <si>
    <t>Kerítés bontása, fa kerítés főbejárati jegypénztár mellett</t>
  </si>
  <si>
    <t>45-005-2.1-0910047</t>
  </si>
  <si>
    <t>Üvegfal tartó lizénák vízszintes acél zártszelvény eleme, vasbeton koszorúhoz rögzítve, 15,0 cm</t>
  </si>
  <si>
    <t>45-003-1.3-0137837</t>
  </si>
  <si>
    <t>Elektromos működtetésű kúszó tolókapu elhelyezése sínenfutó kivitelben, Elektromosan működtetett kúszó tolókapu, zártszelvény tartó váz szerkezetre szerelt XILOMOENIA burkolattal, rozsdamentes rendszer szerinti rögzítő szerkezetben (AISI 420) lévő</t>
  </si>
  <si>
    <t>vízszintes irányú fa betétekkel (Okoume 25/37 mm), Porszort felületkezelés RAL 1019 Grey beige színben 5,00 m, magasság: 1,60 m, Konsz. jel : L4</t>
  </si>
  <si>
    <t>Belső lábtörlő elhelyezése, Burkolatba süllyesztett HAGOMAT COMBICLEAN 24 B1/Q1 típus szerint, 120/120 cm Konsz. jel : L5</t>
  </si>
  <si>
    <t>Belső lábtörlő elhelyezése, Burkolatba süllyesztett HAGOMAT COMBICLEAN 24 B1/Q1 típus szerint, 120/160 cm Konsz. jel : L6</t>
  </si>
  <si>
    <t>45-003-1.1-0138054</t>
  </si>
  <si>
    <t>Acélszerkezetű rács, nyíló egyszárnyú ajtóval, Acél zártszelvény tokszerkezet rajz szerint, Acélszerkezetű, egyszárnyú nyíló ajtó, 40x40x2 mm hullámrács, Horganyzott acél,  2205/3440-3730 mm Konsz. jel : L7</t>
  </si>
  <si>
    <t>45-004-2-0180302</t>
  </si>
  <si>
    <t>Lépcsőkorlát elhelyezése fészekbe vagy kőcsavaros rögzítéssel Rajz szerint acél zártszelvény váz:  40x40x3  acél pálcák 10 cm-es távolságban: 10x10x10 mm keményfa fogódzó: 50/40 mm Konsz. jel : L8</t>
  </si>
  <si>
    <t>Lépcsőkorlát elhelyezése fészekbe vagy kőcsavaros rögzítéssel Rajz szerint acél zártszelvény váz:  40x40x3  acél pálcák 10 cm-es távolságban: 10x10x10 mm keményfa fogódzó: 50/40 mm Konsz. jel : L9</t>
  </si>
  <si>
    <t>92-003-1.1.1.8-0128461</t>
  </si>
  <si>
    <t>Kerékpártároló,  Bebetonozott, d=48 mm hajlított acélcső, rajz szerint, Horganyzott acél egyállásos, Florida  48 mm-es csőből hajlított 1000 mm széles horganyzott kerékpártároló , Magasság : 1000 mm Szélesség: 1000 mm Konsz. jel : L 10</t>
  </si>
  <si>
    <t>45-004-4.2-0990116</t>
  </si>
  <si>
    <t>Elektromosan felhúzható biztonsági rács, Elektromosan felhúzható lapozódó rács, Rozsdamentes acélszerkezet, 4780/3150 mm Konsz. jel : L12</t>
  </si>
  <si>
    <t>45-004-3-0990114</t>
  </si>
  <si>
    <t>Lépcső kapaszkodó, Rajz szerint acél, keményfa fogódzó, Porszort felületkezelés RAL 1019 Grey beige színben, fogódzó sötét gesztenye lazúrral kezelve, Konsz. jel : L13</t>
  </si>
  <si>
    <t>45-005-2.2-0180361</t>
  </si>
  <si>
    <t>Tetőfelépítmény acél tartószerkezetének elhelyezése, L50/50/3 acél tartószerkezet, Vb. födémre támasztva, Korrózió védő festékkel kezelve (1 rtg alapozó, 2 rtg zománcfestékkel) Konsz. jel : L14</t>
  </si>
  <si>
    <t>Acél ablakrács tok cél, L40/40/3 profil falazatra dűbellel rögzítve, szárny 10/10 acélpálca tokszerkezetbe hegesztve, sinen futó, felhúzható kialakítással Porszort felületkezelés RAL 1019 Grey beige színben, 90/80 cm, Konsz. jel : L23</t>
  </si>
  <si>
    <t>45-011-11.1.2</t>
  </si>
  <si>
    <t>Homlokzati feliratok, 70 cm betüméret, 12,50 és 5,70 m hosszban, Fémlemez felirat "NYÍREGYHÁZI ÁLLATPARK" és "SÓSTÓ ZOO" ragasztva, Porszort felületkezelés fehér színben, Konsz. jel : L24</t>
  </si>
  <si>
    <t>Információs nagytábla 1,00/2,50 m, Aluminium keretben műanyag dekorlap, megvilágítással együtt, Konsz. jel : L25</t>
  </si>
  <si>
    <t>Csavarmentes SALGÓ polcok: 2000/320 keretlábak és 900/320 polc elemekből összeépítve rajz szerint Konsz. jel : L26</t>
  </si>
  <si>
    <t>45-011-1.1.1.1-0185001</t>
  </si>
  <si>
    <t>Helyiségjelző tábla elhelyezése, változó szélességben és sorkiosztásban, eloxált alumíniumból, ajtó felirati tábla fejléc, egy sor információs lehetőséggel, Felnyitható keretes és modul rendszerű alumínium-műanyag kombinált táblák cserélhető és fix</t>
  </si>
  <si>
    <t>feliratokhoz, sínes profil, záróprofillal, Konsz. jel : L27</t>
  </si>
  <si>
    <t>Fókabox és elválasztó rács (Rajz és alaprajz szerint, lásd E-2 tervlapon, intézmény vezetőivel egyeztettve) AVIUS Kft. által forgalmazott, méretezett GRP (Glass Reinforced Plastics) azaz Üvegvázerősített Műanyag Profilok, 1 db tömör és 2 db rácsos</t>
  </si>
  <si>
    <t>felhúzható súber, 2 db 90/210 nyíló rácsos ajtó, 1 db nagyméretű rácsos nyíló kapu 3 rögzítéssel, Konsz. jel : L28</t>
  </si>
  <si>
    <t>45-005-2.3-0990136</t>
  </si>
  <si>
    <t>Falra szerelt zászlórúd tartó, Acélszerkezet rajz szerint, Porszort felületkezelés RAL 1019 Grey beige színben Konsz. jel : L29</t>
  </si>
  <si>
    <t>44-013-1.1.3.3.3-0168630</t>
  </si>
  <si>
    <t>Alumínium, hőszigetelő üvegezésű függönyfal,  ALIPLAST MC-WAL  profilrendszer, horganyzott idomacél merevítéssel, IMPERIAL 800 egyszárnyú befelé nyíló ajtó, bukó ablak, Porszort felületkezelés RAL 1019 Grey beige színben,  3 db háromrészes leveles pánt,</t>
  </si>
  <si>
    <t>kívűl-belül rag. bizt. üveg, 300/403 cm Konsz. jel : K10</t>
  </si>
  <si>
    <t>Alumínium, hőszigetelő üvegezésű függönyfal,  ALIPLAST MC-WAL  profilrendszer, horganyzott idomacél merevítéssel, IMPERIAL 800 ablak, Porszort felületkezelés RAL 1019 Grey beige színben, 3 db háromrészes leveles pánt, az elsődlegesen nyíló szárny,</t>
  </si>
  <si>
    <t>GEZE Boxer rejtett ajtócsukó 200/706 cm Konsz. jel : K11</t>
  </si>
  <si>
    <t xml:space="preserve">Alumínium, hőszigetelő üvegezésű függönyfal,  ALIPLAST MC-WAL  profilrendszer, horganyzott idomacél merevítéssel, IMPERIAL 800 egyszárnyú befelé nyíló ajtó, bukó ablak, Bukó rejtett vasalat (típus vasalatok), működtetéséhez távnyitó szükséges, másodszány </t>
  </si>
  <si>
    <t>rag. bizt. üveg 100/573 cm Konsz. jel : K12</t>
  </si>
  <si>
    <t>45-002-2.4-0131378</t>
  </si>
  <si>
    <t xml:space="preserve">Alumínium, hőszigetelő üvegezésű függönyfal,  ALIPLAST MC-WAL  profilrendszer, horganyzott idomacél merevítéssel, IMPERIAL 800 egyszárnyú befelé nyíló ajtó, bukó ablak, Belül műanyag, kívül porszort fém párkánylemez RAL 1019 Grey beige színben, véglezáró </t>
  </si>
  <si>
    <t xml:space="preserve">elemekkel Bukó rejtett vasalat (Roto NT gyártmányú egykezes működtetésű nyíló-bukó vasalatok), működtetéséhez távnyitó szükséges, másodszány alsó-felső mechanikus retesszel rögzítve, bukó-nyíló rejtett vasalat (Variotec inside), eloxált aluminium kilincs </t>
  </si>
  <si>
    <t>Alumínium, hőszigetelő üvegezésű függönyfal, 90°-os sarok kialakítással, ALIPLAST MC-WAL  profilrendszer, horganyzott idomacél merevítéssel, IMPERIAL 800 egyszárnyú befelé nyíló ajtó, bukó ablak,   Belül műanyag, kívül porszort fém párkánylemez RAL 1019</t>
  </si>
  <si>
    <t>Janisol+Faltwand üvegfal harmónika ajtóval és FW 50+ fix üvegfal, Küszöb akadálymenes, süllyesztett U profilos vasalat megvezetéssel, harmónika ajtó, 3+3 nyitásmód rajz szerint, Sunguard Extra selective SNX 60/28, 3 rétegű hőszigetelő, napvédő</t>
  </si>
  <si>
    <t>üvegezéssel, meleg perem nemesacél távtartó, alsó mezőben, kívűl-belül rag. bizt. üveg 552/415 cm Konsz. jel : K16</t>
  </si>
  <si>
    <t>45-001-11.4.4.2.1-0131333</t>
  </si>
  <si>
    <t>Hőszigetelt kétszárnyú acélajtó, bukó ablak felülvilágítóval, 200/300 cm, Hőszigetelt kétoldali acéllemez borítás, középen felnyíló, tömör, bukó ablak, Porszort felületkezelés RAL 1019 Grey beige színben, 3 db háromrészes leveles pánt,</t>
  </si>
  <si>
    <t>45-001-11.4.4.1.1-0131301</t>
  </si>
  <si>
    <t>Hőszigetelt egyszárnyú acélajtó, Hőszigetelt kétoldali acéllemez borítás, egyszárnyú nyíló, tömör Porszort felületkezelés RAL 1019 Grey beige színben, 3 db háromrészes leveles pánt, a 002 előtér helyiségnél kártyával működtetett elektromos zár, eloxált</t>
  </si>
  <si>
    <t>aluminium kilincs, Hőszigetelt kétoldali acéllemez borítás, egyszárnyú nyíló, tömör, 90/210 cm Konsz. jel : K21</t>
  </si>
  <si>
    <t>Hőszigetelt egyszárnyú acélajtó, Hőszigetelt kétoldali acéllemez borítás,  tömör, Porszort felületkezelés RAL 1019 Grey beige színben, 3 db háromrészes leveles pánt, PZ.(biztonsági)+cilinder, eloxált aluminium kilincs, Hőszigetelt kétoldali acéllemez</t>
  </si>
  <si>
    <t>borítás, egyszárnyú nyíló, tömör, 110/240 cm Konsz. jel : K22</t>
  </si>
  <si>
    <t>Hőszigetelt egyszárnyú acélajtó, Hőszigetelt kétoldali acéllemez borítás,  Porszort felületkezelés RAL 1019 Grey beige színben, 3 db háromrészes leveles pánt, PZ.(biztonsági)+cilinder, eloxált aluminium kilincs Hőszigetelt kétoldali acéllemez borítás,</t>
  </si>
  <si>
    <t>egyszárnyú nyíló, tömör, 80/240 cm Konsz. jel : K24</t>
  </si>
  <si>
    <t>egyszárnyú nyíló, tömör, 90/210 cm Konsz. jel : K25</t>
  </si>
  <si>
    <t>45-001-4.1.1.1-0131640</t>
  </si>
  <si>
    <t>Komplett beltéri acél ajtók elhelyezése, hőhidas egyszárnyú acélajtó Hőhidas, acéllemez borítás, egyszárnyú nyíló, tömör, Porszort felületkezelés RAL 1019 Grey beige színben, 3 db háromrészes leveles pánt, PZ.(biztonsági)+cilinder, eloxált aluminium</t>
  </si>
  <si>
    <t>kilincs, 90/210 cm Konsz. jel : K26</t>
  </si>
  <si>
    <t>Alumínium belső üvegfal kétszárnyú nyíló ajtóval, ALIPLAST ECONOLINE  profilrendszer, horganyzott idomacél merevítéssel, IMPERIAL 800 egyszárnyú befelé nyíló ajtó,  Porszort felületkezelés RAL 1019 Grey beige színben, 3 db háromrészes leveles pánt,</t>
  </si>
  <si>
    <t>PZ.(biztonsági)+cilinder, eloxált aluminium kilincs, Ragasztott víztiszta biztonsági üveg 4+4 mm, 300/240 cm Konsz. jel : 10</t>
  </si>
  <si>
    <t>Fém nyílászáró és épületlakatos-szerkezet elhelyezése</t>
  </si>
  <si>
    <t>46-005-111.1.8.2-0293583</t>
  </si>
  <si>
    <t>Felülvilágító kupola elhelyezése, kihagyott nyílásra, nyitható,  cseppalakú kivitelben, hőszigetelt, több héjú, 7,50 m kerület felett ACO LICHT Norlux 25 mm 5 W cellás polikarbonát bevilágító rendszer(felsőrész+lábazat) 5,15 x 2,00 m méretben</t>
  </si>
  <si>
    <t>46-005-111.1.8.1-0293572</t>
  </si>
  <si>
    <t>Felülvilágító kupola elhelyezése, kihagyott nyílásra, nyitható,  cseppalakú kivitelben, hőszigetelt, több héjú, 7,50 m kerületig ACO füstelvezető cseppalakú felülvilágító kupola, Üvegszálerősítésű poliészter hőszigetelt lábazat (GFK) 'R'- egyenes falú,</t>
  </si>
  <si>
    <t>mechanikus szigetelés-rögzítő gallér, Kétrétegű, hőszigetelt üvegszálerősítésű poliészter nyílószárny (sötétkupola) NIRO - nyílópánt, rendszer szerinti füstelvezetéshez szükséges nyitószerkezet, min. Aw-érték(m2):1,463 Konsz. jel : L15</t>
  </si>
  <si>
    <t>46-021-3.2.2-0115031</t>
  </si>
  <si>
    <t>üveg, float üvegből Konsz. jel : L18</t>
  </si>
  <si>
    <r>
      <t>Üvegkorlát pontszerű megfogással, csavaros rögzítéssel történő üvegezése, Beszorító rögzítő, 4 db 1,01-2,0 m</t>
    </r>
    <r>
      <rPr>
        <vertAlign val="superscript"/>
        <sz val="10"/>
        <color indexed="8"/>
        <rFont val="Times New Roman CE"/>
        <charset val="238"/>
      </rPr>
      <t>2</t>
    </r>
    <r>
      <rPr>
        <sz val="10"/>
        <color indexed="8"/>
        <rFont val="Times New Roman CE"/>
        <charset val="238"/>
      </rPr>
      <t xml:space="preserve"> táblaméret között különböző üvegtípusokkal 5+5 mm ragasztott biztonsági üveg, 205/85 cm méretű, csiszolt élű, furatozott, ragasztott biztonsági</t>
    </r>
  </si>
  <si>
    <t>Üvegezés</t>
  </si>
  <si>
    <t>47-000-1.21.2.1.1.2-0150145</t>
  </si>
  <si>
    <t>Belső festéseknél felület előkészítése, részmunkák; glettelés, műanyag kötőanyagú glettel (simítótapasszal), vakolt felületen, bármilyen padozatú helyiségben, tagolt felületen Deko simítótapasz 100, fehér, EAN: 5995061277513</t>
  </si>
  <si>
    <t>47-011-15.1.1.1-0151171</t>
  </si>
  <si>
    <t>Diszperziós festés műanyag bázisú vizes-diszperziós  új, előkészített alapfelületen, vakolaton, KÉT rétegben, tagolatlan sima felületen Héra diszperziós belső falfesték, fehér, EAN: 5995061999118 FF1</t>
  </si>
  <si>
    <t>47-011-15.1.1.2-0151171</t>
  </si>
  <si>
    <t>Diszperziós festés álmennnyezet felett, műanyag bázisú vizes-diszperziós  fehér  festékkel, új, előkészített alapfelületen, vakolaton, EGY rétegben, tagolt sima felületen Héra diszperziós belső falfesték, fehér, EAN: 5995061999118 FF2</t>
  </si>
  <si>
    <t>47-031-3.12.2.2-0152820</t>
  </si>
  <si>
    <t>Külső fafelületek , lambéria és fa tartószerkezetek lazúrozása, gyalult felületen, oldószeres lazúrral, két rétegben, tagolt felületen Sadolin Extra vastaglazúr , tölgy színben</t>
  </si>
  <si>
    <t>47-041-15.2-0211641</t>
  </si>
  <si>
    <t>Kültéri betonfelületek festése, beton kerékvédő támfal sóvédő rugalmas védőbevonat rendszer készítése, vízbázisú módosított akrilgyantával, tagolt felületen Sikagard-545 Elastofill rugalmas kitöltő bevonat, Sikagard-550 W Elastic rugalmas sóvédő</t>
  </si>
  <si>
    <t>bevonattal, barna színben</t>
  </si>
  <si>
    <t>Felületképzés</t>
  </si>
  <si>
    <t>48-002-1.1.1.1.1-0099073</t>
  </si>
  <si>
    <t>Talajnedvesség elleni szigetelés; Bitumenes lemez szigetelés aljzatának kellősítése, egy rétegben, vízszintes felületen, oldószeres hideg bitumenmázzal (száraz felületen) ICOPAL SIPLAST PRIMER® Speed SBS oldószeres bitumenes alapozó</t>
  </si>
  <si>
    <t>48-002-1.1.1.2.1-0099073</t>
  </si>
  <si>
    <t>Talajnedvesség elleni szigetelés; Bitumenes lemez szigetelés aljzatának kellősítése, egy rétegben, függőleges felületen, oldószeres hideg bitumenmázzal (száraz felületen) ICOPAL SIPLAST PRIMER® Speed SBS oldószeres bitumenes alapozó</t>
  </si>
  <si>
    <t>48-002-1.2.2.1.1-0415023</t>
  </si>
  <si>
    <t>Talajnedvesség elleni szigetelés; Egy oldalon földfeltöltéshez csatlakozó fal medencetérben függőleges felületen, két rétegben, minimum 3,0 mm vastag oxidált bitumenes lemezzel, aljzathoz teljes felületű lángolvasztásos ragasztással, átlapolásoknál</t>
  </si>
  <si>
    <t>teljes felületű hegesztéssel fektetve ICOPAL GV 35 üvegfátyol hordozórétegű, 3 mm névleges vastagságú oxidált bitumenes lemez</t>
  </si>
  <si>
    <t>48-002-1.3.3.1-0415020</t>
  </si>
  <si>
    <t>Talajnedvesség elleni szigetelés; Padló- és falszigetelés, két rétegben, minimum 3,0 mm vastag oxidált bitumenes lemezzel, aljzathoz foltonként vagy sávokban olvasztásos ragasztással, átlapolásoknál és egymáshoz teljes felületű hegesztéssel fektetve</t>
  </si>
  <si>
    <t>ICOPAL GV 35 üvegfátyol hordozórétegű, 3 mm névleges vastagságú oxidált bitumenes lemez</t>
  </si>
  <si>
    <t>48-002-1.4.1.1-0415023</t>
  </si>
  <si>
    <t>Talajnedvesség elleni szigetelés; Lábazatszigetelés terepcsatlakozás felett 30 cm magasságig felvezetve, két rétegben, minimum 4,0 mm vastag oxidált bitumenes lemezzel, az aljzathoz teljes felületű lángolvasztásos ragasztással,az átlapolásoknál teljes</t>
  </si>
  <si>
    <t>felületű hegesztéssel fektetve ICOPAL GV 35 üvegfátyol hordozórétegű, 3 mm névleges vastagságú oxidált bitumenes lemez</t>
  </si>
  <si>
    <t>48-002-1.49.2-0414955</t>
  </si>
  <si>
    <t xml:space="preserve">Talajnedvesség elleni szigetelés; egy oldalon földfeltöltéshez csatlakozó falnál, Műanyagfátyol vagy műanyagfilc elválasztó réteg, átlapolással, rögzítés nélkül egy rétegben, függőleges felületen TYPAR SF40 hőkötött polipropilén geotextil, 136 g/m2, </t>
  </si>
  <si>
    <t>szakítószilárdság: 8,5 kN/m; Cikkszám: TYPSF40</t>
  </si>
  <si>
    <t>48-007-1.1.2-0154433</t>
  </si>
  <si>
    <t>Magastető hő- és hangszigetelése; medence tér és ablak fülke fölött fa vázszerkezet között, vb födémen terítve,  Szaruzat és palló váz közti szigetelés fa vagy fém fedélszék esetén  kőzetgyapot hőszigetelő lemezzel, 30 cm vastagságban, két rétegben 2 x</t>
  </si>
  <si>
    <t>15 cm vtg. Rockwool Multirock ásványi szálas, nem éghető, hőszigetelés , felső réteg üvegfátyol kasírozású</t>
  </si>
  <si>
    <t>48-007-21.21.1-0113279</t>
  </si>
  <si>
    <t>Külső fal hőszigetelése pilléreken vagy koszorún, foltonként ragasztva vagy megtámasztva,  egy rétegben, extrudált polisztirolhab lemezzel AUSTROTHERM EXPERT Fix extrudált polisztirolhab hőszigetelő lemez, 1250 x 600xx50 mm</t>
  </si>
  <si>
    <t>48-007-21.21.1-0113282</t>
  </si>
  <si>
    <t>Külső fal; Hőszigetelések épületlábazaton vagy koszorún, foltonként ragasztva vagy megtámasztva, egy rétegben, extrudált polisztirolhab lemezzel AUSTROTHERM EXPERT Fix extrudált polisztirolhab hőszigetelő lemez, 1250 x 600x80 mm</t>
  </si>
  <si>
    <t>48-007-21.21.1-0113283</t>
  </si>
  <si>
    <t>Egy oldalon földfeltöltéshez csatlakozó fal medencetérben, Hőszigetelések épületlábazaton, foltonként ragasztva vagy megtámasztva, egy rétegben, extrudált polisztirolhab lemezzel Austrotherm Expert drain extrudált polisztirolhab hőszigetelő lemez,</t>
  </si>
  <si>
    <t>615x1265x100 mm</t>
  </si>
  <si>
    <t>48-007-21.21.1-0113284</t>
  </si>
  <si>
    <t>Külső fal; Hőszigetelések épületlábazaton vagy koszorún, foltonként ragasztva vagy megtámasztva, egy rétegben, extrudált polisztirolhab lemezzel AUSTROTHERM EXPERT Fix extrudált polisztirolhab hőszigetelő lemez, 1250 x 600x100 mm</t>
  </si>
  <si>
    <t>48-007-21.21.1-0113285</t>
  </si>
  <si>
    <t>Külső fal; Hőszigetelések gerendán vagy koszorún, foltonként ragasztva vagy megtámasztva, egy rétegben, extrudált polisztirolhab lemezzel AUSTROTHERM EXPERT Fix extrudált polisztirolhab hőszigetelő lemez, 1250 x 600x140 mm</t>
  </si>
  <si>
    <t>48-007-41.1.1.1.2-0093526</t>
  </si>
  <si>
    <t>Földszinti padló, Emeleti födém; Padló hőszigetelő anyag elhelyezése, vízszintes felületen, aljzatbeton alá, úsztató rétegként, expandált polisztirolhab lemezzel Austrotherm EPS 100 lépésálló úsztatóréteg, hőszigetelés, AT-N100  standard expandált</t>
  </si>
  <si>
    <t>polisztirol keményhab hőszigetelő lemez, 1000x500x60 mm</t>
  </si>
  <si>
    <t>48-007-41.1.1.1.2-0093529</t>
  </si>
  <si>
    <t>Földszinti padló hőszigetelő anyag elhelyezése, vízszintes felületen, aljzatbeton alá, úsztató rétegként, expandált polisztirolhab lemezzel Austrotherm EPS 100 lépésálló úsztatóréteg, hőszigetelés, AT-N100 standard expandált polisztirol keményhab</t>
  </si>
  <si>
    <t>hőszigetelő lemez, 1000x500x100 mm</t>
  </si>
  <si>
    <t>48-007-41.2.2-0110486</t>
  </si>
  <si>
    <t>Födém; Padló peremszigetelés elhelyezése úsztatott aljzatbeton esetén, expandált polisztirolhab szigetelő szalaggal BACHL Nikecell RS szegélyelem dilatációs elválasztó csík, 10x100 mm</t>
  </si>
  <si>
    <t>48-007-56.1.3.1-0113544</t>
  </si>
  <si>
    <t>Alátét- és elválasztó rétegek beépítése, egy rétegben, átlapolással, rögzítés nélkül, padló, födém szigeteléseknél, vízszintes felületen,  polietilén fólia, 0,09 mm vastagságú, 2 m szélességű</t>
  </si>
  <si>
    <t>48-009-1.1.2-0414955</t>
  </si>
  <si>
    <t>Szivárgórendszerek; Egy oldalon földfeltöltéshez csatlakozó falnál, Függőleges felületi vízelvezetés, szűrőfátyol a dombornyomott felületszivárgó, illetve  a táblás felületszivárgó lemez és a visszatöltés közé helyezve TYPAR SF40 hőkötött polipropilén</t>
  </si>
  <si>
    <t>geotextil, 136 g/m2,  szakítószilárdság: 8,5 kN/m; Cikkszám: TYPSF40</t>
  </si>
  <si>
    <t>48-014-4.4-0313001</t>
  </si>
  <si>
    <t>Üzemi-használati víz elleni, víznyomásnak nem kitett helyzetű,  kerámia vagy GRES lapburkolat alatti függőleges falszigetelés bevonatszigeteléssel, két rétegben, minimum 2,0 mm száraz rétegvastagságú kétkomponensű szigetelőhabarccsal, glettvassal vagy</t>
  </si>
  <si>
    <t>simítóval felhordva MAPEI Mapelastic kétkomponensű, cementkötésű, kenhető vízszigetelő habarcs</t>
  </si>
  <si>
    <t>48-014-12-0313601</t>
  </si>
  <si>
    <t>Üzemi-használati víz elleni szigetelés  hajlaterősítése szigetelőhabarcs vagy műanyagbázisú bevonatszigetelésnél, egy rétegben, szigetelés rétegei közé beágyazva, minimum 8,0 cm széles rendszerkomponens hajlaterősítő-résáthidaló szalaggal MAPEI Mapeband</t>
  </si>
  <si>
    <t>szövet szalag</t>
  </si>
  <si>
    <t>48-021-1.51.1.2.2-0481986</t>
  </si>
  <si>
    <t>Szigetelések rögzítése; Hőszigetelő táblák pontszerű mechanikai rögzítése, alulról hűlő födém alsó felületén, beton aljzatszerkezethez, fém beütődübelekkel FISCHER DHM 200 fém szigetelésrögzítő +  szeg nélkül, Csz.: 519317 FISCHER DTM 80 fém szigetelő</t>
  </si>
  <si>
    <t>tányér, Csz.: 088806 FISCHER DHM ADK-W fehér fedősapka, Csz.: 013330</t>
  </si>
  <si>
    <t>48-010-1.6.2.2-0092700</t>
  </si>
  <si>
    <t>Homlokzati hőszigetelés, üvegszövetháló-erősítéssel, (mechanikai rögzítés, felületi zárás valamint kiegészítő profilok külön tételben szerepelnek), normál homlokzati kőzetgyapot hőszigetelő lapokkal, ragasztóporból képzett ragasztóba, tagolt sík,</t>
  </si>
  <si>
    <t>mennyezeten és függőleges falon ROCKWOOL Frontrock Max E vakolható, inhomogén kőzetgyapot lemez 160 mm, Rockwool ZK-Ecorock Normal W ragasztóhabarcsba ragasztva, tapaszolás :Terranova-weber M701D ragasztó - Dryvit háló 145gr.-os (1,1 m2/m2)</t>
  </si>
  <si>
    <t>Szigetelés</t>
  </si>
  <si>
    <t>49-051-1.1.1.3.2-0195615</t>
  </si>
  <si>
    <t>Méretre készített belső lamellás árnyékoló (reluxa) felszerelése,  rugalmas, ívelt lamellázatú, köteles feszítésű, ablakszárnyra, üveglécre szerelve, speciális konzolokkal, takarólemez nélkül, 25 mm-es lamellákkal, zsinóros mozgatással, 4,01-6,00 m</t>
  </si>
  <si>
    <t>kerület között Hella ISO25 KZV belső lamellás árnyékoló  100x170 cm, zsinóros Ral 1015 Light Ivory színben 100/170 cm K1-K2-K3-K4-K8-K9 ablakhoz</t>
  </si>
  <si>
    <t>49-051-1.1.1.3.2-0195605</t>
  </si>
  <si>
    <t>kerület között Hella ISO25 KZV belső lamellás árnyékoló  60x180 cm, zsinóros, Ral 1015 Light Ivory színben 50/170 cm K1-K2-K3-K4-K5 ablakhoz</t>
  </si>
  <si>
    <t>49-051-1.1.1.3.1-0195612</t>
  </si>
  <si>
    <t>Méretre készített belső lamellás árnyékoló (reluxa) felszerelése,  rugalmas, ívelt lamellázatú, köteles feszítésű, ablakszárnyra, üveglécre szerelve, speciális konzolokkal, takarólemez nélkül, 25 mm-es lamellákkal, zsinóros mozgatással, 4,00 m kerületig</t>
  </si>
  <si>
    <t>Hella ISO25 KZV belső lamellás árnyékoló  90x 90 cm, zsinóros, Ral 1015 Light Ivory színben 100/100 cm K6 ablakhoz</t>
  </si>
  <si>
    <t>Árnyékolók beépítése</t>
  </si>
  <si>
    <t>50-002-1.1.1.3.1-0010121</t>
  </si>
  <si>
    <t xml:space="preserve">Beépített szekrények elhelyezése és helyszíni szerelése, konyhaszekrény, Munkalap és korpusz frontok: 19 ill. 30 mm vtg. (Kaindl) faforgács bútorlap, (alacsony duzzadási értékkel). Munkalap és alsó korpusz front: vál. színű (Kaindl) HPL burkolat, vízálló </t>
  </si>
  <si>
    <t>ragasztással, Korpuszok és felső korpusz front: vál. laminált bútorlap (Kaindl) Munkalapok natural tölgy színben, front és korpusz felüleztek Ral: 1015 Light Ivory színben. Vál. tip. melegfényű T5-ös fénycsöves lámpa (IP44), alumínium (15x6 cm) elektr.</t>
  </si>
  <si>
    <t>kábelcsatorna (lásd. elktr.kv.-ben, 110 fokos kivető pántok, Hχfele v. Hettich tip. alumínium (pld. Hχfele-126.27.904) kézvályú, bútorzár, függesztő karom és sín (pld.: Hχfele 290.03.920), lefolyó szifon. Fém polctartó tüskék, vál.tip. fém, teleszkópos</t>
  </si>
  <si>
    <t>önbehúzós fiókcsúszó vasalat. Vál. tip. kabinethűtő, bútorajtó műanyag csúszó sínnel, ajtólapon vál. fém szellőzőráccsal. Munkalap, felülettel azonos posztforming lezárás és falcsatlakozásnál vízvető kialakítás, korpuszoknál, vastag műanyag, színazonos</t>
  </si>
  <si>
    <t>(ABS) éllezárás Mosogató (vál. tip. egymedencés rm. lemezmosogató) munkalapba építve, szifon is a tétel része, munkalap és hátfal csatlakozásnál munkalapból felhajló vízvető készül. Korpusz összetevők: A. 60x60x70 zárt hűtős tömörajtós 1 db A. 40x60x70</t>
  </si>
  <si>
    <t>zárt 4 fiókos 1 db A. 45x60x70 zárt mosogatós 1 tömörajtós 1 db F. 60x35x60 zárt polcos 1 tömörajtós 1 db F. 85x35x60 zárt polcos 2 tömörajtós 1 db összesen 5 db Konsz. jel : B1</t>
  </si>
  <si>
    <t>50-002-1.1.1.3.1-0010122</t>
  </si>
  <si>
    <t>Beépített konyhabútorok elhelyezése és helyszíni szerelése, konyhaszekrény, 420/60/210 cm Munkalap és korpusz frontok: 19 ill. 30 mm vtg. (Kaindl) faforgács bútorlap, (alacsony duzzadási értékkel). Munkalap és alsó korpusz front: vál. színű (Kaindl) HPL</t>
  </si>
  <si>
    <t>burkolat, vízálló ragasztással, Korpuszok és felső korpusz front: vál. laminált bútorlap (Kaindl) Munkalapok natural tölgy színben, front és korpusz felüleztek Ral: 1015 Light Ivory színben. Vál. tip. melegfényű T5-ös fénycsöves lámpa (IP44), alumínium</t>
  </si>
  <si>
    <t>(15x6 cm) elektr. kábelcsatorna (lásd. elktr.kv.-ben, 110 fokos kivető pántok, Hχfele v. Hettich tip. alumínium (pld. Hχfele-126.27.904) kézvályú, bútorzár, függesztő karom és sín (pld.: Hχfele 290.03.920), lefolyó szifon. Fém polctartó tüskék, vál.tip.</t>
  </si>
  <si>
    <t>fém, teleszkópos önbehúzós fiókcsúszó vasalat. Vál. tip. kabinethűtő, bútorajtó műanyag csúszó sínnel, ajtólapon vál. fém szellőzőráccsal. Munkalap, felülettel azonos posztforming lezárás és falcsatlakozásnál vízvető kialakítás, korpuszoknál, vastag</t>
  </si>
  <si>
    <t xml:space="preserve">műanyag, színazonos (ABS) éllezárás Mosogató (vál. tip. kétmedencés rm. lemezmosogató), kerámia főzőlap munkalapba építve, szifon is a tétel része, munkalap és hátfal csatlakozásnál munkalapból felhajló vízvető készül Korpusz összetevők: A. 60x60x70 zárt </t>
  </si>
  <si>
    <t>hűtős tömörajtós 1 db A. 50x60x70 zárt 4 fiókos 2 db A. 60x60x70 zárt 3 fiókos 1 db A. 80x60x70 zárt mosogatós 2 tömörajtós 1 db A. 120x60x70 zárt polcos 2 tömörajtós 1 db F. 60x35x60 zárt polcos 2 tömörajtós 2 db F. 50x35x60 zárt polcos 1 tömörajtós 2</t>
  </si>
  <si>
    <t>db F. 80x35x60 zárt polcos 2 tömörajtós 1 db F. 120x35x60 zárt polcos 2 tömörajtós 1 db összesen 12 db Konsz. jel : B2</t>
  </si>
  <si>
    <t>50-008-1.1.1.1-0010002</t>
  </si>
  <si>
    <t>METALOBOX PROJECT 3 típusú hosszúajtós öltözőszekrény beszerelése járatos méretű készre szerelt elemekből, biztonsági zárral (két kulccsal), acéllemezből, elektrosztatikus szinterezéssel/porszórással, ajtón lévő kopoltyúkkal, hosszúajtós metaloBox</t>
  </si>
  <si>
    <t>Project 3 3 ajtós öltözőszekrény, 180 x  90 x  50 cm RAL 1015 beige színben Konsz. jel : B3</t>
  </si>
  <si>
    <t>50-008-1.1.1.1-0010001</t>
  </si>
  <si>
    <t xml:space="preserve">Öltözőszekrények beszerelése járatos méretű készre szerelt elemekből, biztonsági zárral (két kulccsal), acéllemezből, elektrosztatikus szinterezéssel/porszórással, ajtón lévő kopoltyúkkal, hosszúajtós metaloBox Project 2 2 ajtós öltözőszekrény, 180 x  60 </t>
  </si>
  <si>
    <t>x  50 cm RAL 1015 beige színben Konsz. jel : B4</t>
  </si>
  <si>
    <t>50-008-61.2-0010132</t>
  </si>
  <si>
    <t>Öltözőpadok beszerelése járatos méretű készre szerelt elemekből, egyoldalas háttámlás öltözőpad, ruhaakasztó kampókkal metaloBox OP E/H 1200 egyoldalas háttámlás öltözőpad, 120 x 36 cm, Konsz. jel : B5</t>
  </si>
  <si>
    <t>50-005-1.3-0010321</t>
  </si>
  <si>
    <t>Tároló szekrények beszerelése, METALOBOX JUMBO BOX 3/12 típusú nagyrekeszes értékmegőrző szekrény, Porszort felületkezelés, ajtó oszloponként RAL 1003, 2009, 3001 színben 120/180/50 cm Konsz. jel : B6</t>
  </si>
  <si>
    <t>50-001-1.1.1.9.1-0041161</t>
  </si>
  <si>
    <t>Elválasztó fal HPL dekorit lemez borítású tok HPL dekorit lemez borítású faforgácslap, egy és kétszárnyú nyíló ajtóval, rajz szerint vasalat Típus szerint , PZ.(biztonsági)+cilinder, matt nikkel kilincs 230/270/60 cm Konsz. jel : B7</t>
  </si>
  <si>
    <t>Elválasztó fal HPL dekorit lemez borítású tok HPL dekorit lemez borítású faforgácslap, kétszárnyú nyíló ajtóval, rajz szerint vasalat Típus szerint , PZ.(biztonsági)+cilinder, matt nikkel kilincs 100/270 cm Konsz. jel : B8</t>
  </si>
  <si>
    <t>Elválasztó fal HPL dekorit lemez borítású tok HPL dekorit lemez borítású faforgácslap, kétszárnyú nyíló ajtóval, rajz szerint vasalat Típus szerint , PZ.(biztonsági)+cilinder, matt nikkel kilincs 120/270/61 cm Konsz. jel : B9</t>
  </si>
  <si>
    <t>50-007-1.1.1-0032501</t>
  </si>
  <si>
    <t>Pult gyártása és beépítése Korpusz és front felületek 19 mm vtg. HPL burkolatú MDF bútorlapból, munkalap 30 mm vtg. CPL burkolatú (vízálló ragsztott) MDF munkalapból. Könyöklő CORIAN profilképzés. Vázszerkezet: 60/40/3 mm acél zártszelvény heggesztve,</t>
  </si>
  <si>
    <t>aljzathoz rögzítve, külső felületén zártszelvény tartó váz szerkezetre szerelt XILOMOENIA burkolattal, rozsdamentes rendszer szerinti rögzítő szerkezetben (AISI 420) lévő vízszintes irányú fa betétekkel (Okoume 25/37 mm). Munkalapok natural tölgy</t>
  </si>
  <si>
    <t>színben, front és korpusz felüleztek Ral: 1015 Light Ivory színben, Hafele alumínium fogantyúk, 110 fokos kivető pántok, bútorzár, fém polctartó tüskék, fém önbehúzós fiók csúszóvasalat, elektromos vezetékek átvezetésére és megvezetésére, számítógépek</t>
  </si>
  <si>
    <t>rögzítésére típus Hafele kiegészítők Munkalap, felülettel azonos posztforming lezárás korpuszoknál, vastag műanyag, színazonos (ABS) élzárás, Lábazat szálcsiszolt rozsdamentes acéllemez. 350/80/75,120 cm Konsz. jel : B10</t>
  </si>
  <si>
    <t>Pénztár pult gyártása és beépítése Korpusz és front felületek 19 mm vtg. HPL burkolatú MDF bútorlapból, munkalap 30 mm vtg. CPL burkolatú (vízálló ragsztott) MDF munkalapból. Könyöklő CORIAN profilképzés. Vázszerkezet: 60/40/3 mm acél zártszelvény</t>
  </si>
  <si>
    <t>heggesztve, aljzathoz rögzítve, külső felületén zártszelvény tartó váz szerkezetre szerelt XILOMOENIA burkolattal, rozsdamentes rendszer szerinti rögzítő szerkezetben (AISI 420) lévő vízszintes irányú fa betétekkel (Okoume 25/37 mm). Munkalapok natural</t>
  </si>
  <si>
    <t>tölgy színben, front és korpusz felüleztek Ral: 1015 Light Ivory színben, Hafele alumínium fogantyúk, 110 fokos kivető pántok, bútorzár, fém polctartó tüskék, fém önbehúzós fiók csúszóvasalat, elektromos vezetékek átvezetésére és megvezetésére,</t>
  </si>
  <si>
    <t>számítógépek rögzítésére típus Hafele kiegészítők Munkalap, felülettel azonos posztforming lezárás korpuszoknál, vastag műanyag, színazonos (ABS) élzárás, Lábazat szálcsiszolt rozsdamentes acéllemez. RR18 részletterv szerint, 700/40,80/75,120 cm Konsz.</t>
  </si>
  <si>
    <t>jel : B11</t>
  </si>
  <si>
    <t>rögzítésére típus Hafele kiegészítők Munkalap, felülettel azonos posztforming lezárás korpuszoknál, vastag műanyag, színazonos (ABS) élzárás, Lábazat szálcsiszolt rozsdamentes acéllemez. 240/80,100/75,120 cm Konsz. jel : B12</t>
  </si>
  <si>
    <t>rögzítésére típus Hafele kiegészítők Munkalap, felülettel azonos posztforming lezárás korpuszoknál, vastag műanyag, színazonos (ABS) élzárás, Lábazat szálcsiszolt rozsdamentes acéllemez. 240/80,100/75,120 cm Konsz. jel : B13</t>
  </si>
  <si>
    <t>Beépített berendezési tárgyak elhelyezése</t>
  </si>
  <si>
    <t>53-021-1.1.1-0230562</t>
  </si>
  <si>
    <t>Polimerbeton vízelvezető rendszer (folyóka) medencetérben, elhelyezése gyorsrögzítéssel, illetve csavaros rögzítéssel,  öntöttvas vagy horganyzott acél ráccsal, földmunkák és ágyazatkészítés nélkül, házkörül és a kertben, beépítési hossz: 1,0 m ACO SELF</t>
  </si>
  <si>
    <t>Euroline vízelvezető folyóka, öntöttvas ráccsal, 1 m, Rend.szám: 38706</t>
  </si>
  <si>
    <t>Közműcsatorna-építés</t>
  </si>
  <si>
    <t>22-003-1.1-0133085</t>
  </si>
  <si>
    <t>Coule kavics készítése főépület és  tároló épület körül, osztályozott kavics kitöltéssel Osztályozott kavics, OK 16/24 TT</t>
  </si>
  <si>
    <t>62-001-3.1</t>
  </si>
  <si>
    <t>Kiskő, keramit és téglaburkolat bontása fókaház mellett, homokos kavicságyazattal, deponálása raklapra</t>
  </si>
  <si>
    <t>62-002-21.3-0617734</t>
  </si>
  <si>
    <t>,m</t>
  </si>
  <si>
    <t>Egyéb használatos szegélykövek, út és körforgalom szegélyek készítése, alapárok kiemeléssel, betonhézagolással, 100 cm hosszú elemekből SEMMELROCK kerti szegély 100x20x5 cm, szürke</t>
  </si>
  <si>
    <t>Kőburkolat készítése</t>
  </si>
  <si>
    <t>82-009-20.1.1-0313631</t>
  </si>
  <si>
    <t>Meglévő mobil medence áthelyezése medencetérbe daruzási költségekkel együtt. mérete : 7,37*3,3 m mélysége : 1,5 m anyaga : műanyag, színe : kék súlya : 285 kg távolsága a beépítés helyétől : 110 m</t>
  </si>
  <si>
    <t>Épületgépészeti szerelvények és berendezések szerelése</t>
  </si>
  <si>
    <t>92-000-2.5.1.1.3</t>
  </si>
  <si>
    <t>Kerti létesítmények bontása, rögzített padok bontása és áthelyezése pontalapokkal együtt,</t>
  </si>
  <si>
    <t>Szabadidő és sportlétesítmények</t>
  </si>
  <si>
    <t>Összesen:</t>
  </si>
  <si>
    <t xml:space="preserve">Építtető:                              </t>
  </si>
  <si>
    <t xml:space="preserve">                                       </t>
  </si>
  <si>
    <t xml:space="preserve">Nyíregyházi MJV Önkormányzat           </t>
  </si>
  <si>
    <t xml:space="preserve">Cím :                                  </t>
  </si>
  <si>
    <t xml:space="preserve"> Kelt:      2017. év 06. hó 08. nap    </t>
  </si>
  <si>
    <t xml:space="preserve">4400 Nyíregyháza, Kossuth tér 1        </t>
  </si>
  <si>
    <t xml:space="preserve"> Szám         :.............           </t>
  </si>
  <si>
    <t xml:space="preserve"> KSH besorolás:.....................   </t>
  </si>
  <si>
    <t xml:space="preserve"> Teljesítés:20.. év...........hó...nap </t>
  </si>
  <si>
    <t xml:space="preserve">A munka leírása:                       </t>
  </si>
  <si>
    <t xml:space="preserve"> Készítette   :.....................   </t>
  </si>
  <si>
    <t xml:space="preserve">NYÍREGYHÁZI ÁLLATPARK LÁTOGATÓKÖZPONTJÁNAK FEJLESZTÉSE                        </t>
  </si>
  <si>
    <t xml:space="preserve">4431 Nyíregyháza-Sóstófürdő, Állatpark, Sóstói u.                             </t>
  </si>
  <si>
    <t xml:space="preserve">ÉPÍTÉSZETI MUNKÁK                                                             </t>
  </si>
  <si>
    <t xml:space="preserve">                                                                              </t>
  </si>
  <si>
    <t>Költségvetés főösszesítő (HUF)</t>
  </si>
  <si>
    <t>Megnevezés</t>
  </si>
  <si>
    <t>Anyagköltség</t>
  </si>
  <si>
    <t>Díjköltség</t>
  </si>
  <si>
    <t>1. Építmény közvetlen költségei</t>
  </si>
  <si>
    <t>1.1 Közvetlen önköltség összesen</t>
  </si>
  <si>
    <t>2.1 ÁFA vetítési alap</t>
  </si>
  <si>
    <t>2.2 Áfa</t>
  </si>
  <si>
    <t>3.  A munka ára</t>
  </si>
  <si>
    <t>Aláírás</t>
  </si>
  <si>
    <t>Építtető:</t>
  </si>
  <si>
    <t>Nyíregyházi Megyei Jogu Város Önkormányzata</t>
  </si>
  <si>
    <t>4400 Nyíregyháza, Kossuth tér 1</t>
  </si>
  <si>
    <t>„A TOP – 6.1.4-15 „Társadalmi és környezeti szempontból fenntartható turizmusfejlesztés” című pályázat keretében, a Nyíregyházi Állatpark Látogatóközpontjának fejlesztése</t>
  </si>
  <si>
    <t>4431 Nyíregyháza-Sóstófürdő, Állatpark, Sóstói u.</t>
  </si>
  <si>
    <t>F Ő Ö S S Z E S Í T Ő</t>
  </si>
  <si>
    <t>LÁTOGATÓKÖZPONT</t>
  </si>
  <si>
    <t>#</t>
  </si>
  <si>
    <t>a munka megnevezése:</t>
  </si>
  <si>
    <t>nettó:</t>
  </si>
  <si>
    <t>27 % ÁFA:</t>
  </si>
  <si>
    <t>bruttó:</t>
  </si>
  <si>
    <t>Építészet:</t>
  </si>
  <si>
    <t>Statika:</t>
  </si>
  <si>
    <t>Előtető statika:</t>
  </si>
  <si>
    <t>Víz - csatorna szerelési munkák</t>
  </si>
  <si>
    <t>Fűtés - hűtés szerelési munkák</t>
  </si>
  <si>
    <t>Szellőzés szerelési munkák</t>
  </si>
  <si>
    <t>Belső gázellátás szerelési munkák</t>
  </si>
  <si>
    <t>Fogyasztói gázvezeték átépítése és szanálása</t>
  </si>
  <si>
    <t>Épületvillamosság:</t>
  </si>
  <si>
    <t>Gyengeáramú rendszerek:</t>
  </si>
  <si>
    <t>Uszodatechnika:</t>
  </si>
  <si>
    <t>Külső út - térburkolatok és külső vízi közművek</t>
  </si>
  <si>
    <t>Akadálymentesítés</t>
  </si>
  <si>
    <t>LÁTOGATÓKÖZPONT  Ö S S Z E S E N:</t>
  </si>
  <si>
    <t>aláírás</t>
  </si>
  <si>
    <t>Bemp Kft.</t>
  </si>
  <si>
    <t>Név : Nyíregyházi Állatpark Látogatóközpont fejlesztése</t>
  </si>
  <si>
    <t>Név : Nyíregyháza, Sóstógyógyfürdő</t>
  </si>
  <si>
    <t xml:space="preserve"> Kelt:      2017. június 09.</t>
  </si>
  <si>
    <t>A munka leírása: Látogatóközpont</t>
  </si>
  <si>
    <t xml:space="preserve"> Készítette   : Kácsor István          </t>
  </si>
  <si>
    <t xml:space="preserve">Készült:                                                                      </t>
  </si>
  <si>
    <t>Költségvetés főösszesítő</t>
  </si>
  <si>
    <t>Helyszíni beton és vasbeton munkák</t>
  </si>
  <si>
    <t>EVB szerkezetek</t>
  </si>
  <si>
    <t>Oszlopzsaluzás, állandó keresztmetszetű, négyszögű, szerelt táblás zsaluzattal, kézzel mozgatva, kitámasztással, 60 cm oldalméretig</t>
  </si>
  <si>
    <t xml:space="preserve">m2     </t>
  </si>
  <si>
    <t>Gerendazsaluzás, 20-60 cm oldalmagasság között, fa zsaluzattal, alátámasztó állvánnyal, födémzsaluzattól függetlenül készítve, 3 m magasságig</t>
  </si>
  <si>
    <t>Koszorú zsaluzása</t>
  </si>
  <si>
    <t>Vasbeton lemez zsaluzás</t>
  </si>
  <si>
    <t>Födém szélzsalu</t>
  </si>
  <si>
    <t>Talpkoszorú, talpgerenda zsaluzása</t>
  </si>
  <si>
    <t>vb fal zsaluzása, kétoldali</t>
  </si>
  <si>
    <t>Lépcső zsaluzása</t>
  </si>
  <si>
    <t>Munkaárok alaptestnek, talpgerendának</t>
  </si>
  <si>
    <t xml:space="preserve">m3     </t>
  </si>
  <si>
    <t>Vasbeton sávalap készítése szivattyús technológiával, .....minőségű betonból C12/15- X0b(h)-32/F1</t>
  </si>
  <si>
    <t>Vasbeton talpgerenda C25/30 - XC2-16/F3  betonból szivattyús technológiával</t>
  </si>
  <si>
    <t>Betonacél helyszíni szerelése  függőleges vagy vízszintes tartószerkezetbe, bordás betonacélból,  B500  8 mm</t>
  </si>
  <si>
    <t>kg</t>
  </si>
  <si>
    <t>Betonacél helyszíni szerelése  függőleges vagy vízszintes tartószerkezetbe, bordás betonacélból,  B500  10 mm</t>
  </si>
  <si>
    <t>Betonacél helyszíni szerelése  függőleges vagy vízszintes tartószerkezetbe, bordás betonacélból,  B500  12 mm</t>
  </si>
  <si>
    <t>Betonacél helyszíni szerelése  függőleges vagy vízszintes tartószerkezetbe, bordás betonacélból,  B500  16 mm</t>
  </si>
  <si>
    <t>Betonacél helyszíni szerelése  függőleges vagy vízszintes tartószerkezetbe, bordás betonacélból,  B500  20 mm</t>
  </si>
  <si>
    <t>Betonacél helyszíni szerelése  függőleges vagy vízszintes tartószerkezetbe, bordás betonacélból,  B500  25 mm</t>
  </si>
  <si>
    <t>Oszlop, pillér készítése, vasbetonból, C30/37-XC1-16-F3 betonból szivattyús technológiával, fsz</t>
  </si>
  <si>
    <t>Oszlop, pillér készítése, vasbetonból, C20/25-XC1-16-F3 betonból szivattyús technológiával, emelet</t>
  </si>
  <si>
    <t>Gerenda készítése, vasbetonból, C30/37-XC1-16-F3 betonból szivattyús technológiával, fsz</t>
  </si>
  <si>
    <t>Gerenda készítése, vasbetonból, C20/25-XC1-16-F3 betonból szivattyús technológiával, emelet</t>
  </si>
  <si>
    <t>Koszorú készítése, vasbetonból, C20/25-XC1-16-F3 betonból szivattyús technológiával</t>
  </si>
  <si>
    <t>Lépcső készítése, vasbetonból, C20/25-XC1-16-F3 betonból szivattyús technológiával</t>
  </si>
  <si>
    <t>vasbeton lemez készítése C30/37-XC1-16-F3, földszint</t>
  </si>
  <si>
    <t>vasbeton lemez készítése C20/25-XC1-16-F3</t>
  </si>
  <si>
    <t>vasbeton fal készítése C30/37-XC1-16-F3</t>
  </si>
  <si>
    <t>Előregyártott nyílásáthidaló elhelyezése S-125</t>
  </si>
  <si>
    <t xml:space="preserve">db     </t>
  </si>
  <si>
    <t>Előregyártott nyílásáthidaló elhelyezése S-150</t>
  </si>
  <si>
    <t>ssz.</t>
  </si>
  <si>
    <t>tételszám</t>
  </si>
  <si>
    <t>tételkiírás</t>
  </si>
  <si>
    <t>anyag ktg.</t>
  </si>
  <si>
    <t>díj</t>
  </si>
  <si>
    <t>összege</t>
  </si>
  <si>
    <t xml:space="preserve"> összesen</t>
  </si>
  <si>
    <t>23. Síkalapozási munka</t>
  </si>
  <si>
    <t>1.,</t>
  </si>
  <si>
    <t>23-03-002</t>
  </si>
  <si>
    <t>Beton pontalap készítése</t>
  </si>
  <si>
    <t>szivattyús technológiával C16/20-X0b(H)-16-F3 min. betonból</t>
  </si>
  <si>
    <t>a:</t>
  </si>
  <si>
    <t>d:</t>
  </si>
  <si>
    <t>2.,</t>
  </si>
  <si>
    <t>34-</t>
  </si>
  <si>
    <t>Bebetonozandó szerelvények</t>
  </si>
  <si>
    <t>gyártása, elhelyezése</t>
  </si>
  <si>
    <t>üzemben hegesztve,</t>
  </si>
  <si>
    <t>S 355 min. acélból</t>
  </si>
  <si>
    <t>t</t>
  </si>
  <si>
    <t>ÖSSZESEN</t>
  </si>
  <si>
    <t>34. Fémszerkezezek</t>
  </si>
  <si>
    <t>Ragasztott fatartók kapcsoló szerelvényeinek</t>
  </si>
  <si>
    <t>gyártása</t>
  </si>
  <si>
    <t>tűzihorganyzott kivitelben</t>
  </si>
  <si>
    <t>S 235 min. acélból</t>
  </si>
  <si>
    <t>Acél vázszerkezet gyártása és szerelése</t>
  </si>
  <si>
    <t>HEA300 oszlopok</t>
  </si>
  <si>
    <t>üzemben hegesztve, helyszínen csavarozva</t>
  </si>
  <si>
    <t>35. Ácsszerkezezek</t>
  </si>
  <si>
    <t>35-</t>
  </si>
  <si>
    <t>Rétegelt ragasztott fatartók gyártása, elhelyezése</t>
  </si>
  <si>
    <t>gomba- és rovarkártevők elleni kezeléssel ellátva</t>
  </si>
  <si>
    <t>acél kapcsolóelemekkel csavarozással rögzítve</t>
  </si>
  <si>
    <t>GL24c min.</t>
  </si>
  <si>
    <t>Állatpark Látogatóközpont fejlesztése</t>
  </si>
  <si>
    <t>Előtető</t>
  </si>
  <si>
    <t>Nyíregyháza-Sóstógyógyfürdő</t>
  </si>
  <si>
    <t>Statikai  költségvetés</t>
  </si>
  <si>
    <t>Munkanem összesítő</t>
  </si>
  <si>
    <t>Msz.</t>
  </si>
  <si>
    <t>23;</t>
  </si>
  <si>
    <t>Síkalapozási munka:</t>
  </si>
  <si>
    <t>34;</t>
  </si>
  <si>
    <t>Fémszerkezetek</t>
  </si>
  <si>
    <t>35;</t>
  </si>
  <si>
    <t>Ácsszerkezetek</t>
  </si>
  <si>
    <t>ÖSSZESEN:</t>
  </si>
  <si>
    <t>Anyag+díjköltség</t>
  </si>
  <si>
    <t>ÁFA 27%</t>
  </si>
  <si>
    <t>Tervezői árazott költségvetés kiírás</t>
  </si>
  <si>
    <t xml:space="preserve">TOP-6.1.4-15 Társadalmi és környezeti szempontból fenntartható </t>
  </si>
  <si>
    <t>turizmusfejlesztés című pályázat keretében a</t>
  </si>
  <si>
    <t>Nyíregyházi Állatpark látogatóközpontjának fejlesztése</t>
  </si>
  <si>
    <t>4431 Nyíregyháza-Sóstófürdő, Sóstói út, Állatpark Hrsz.:15010/2</t>
  </si>
  <si>
    <t>Víz-csatorna szerelés kiviteli munkáihoz</t>
  </si>
  <si>
    <t>Irtás, föld és sziklamunka</t>
  </si>
  <si>
    <t>Közmű csővezetékek és szerelvények szerelése</t>
  </si>
  <si>
    <t>Épületgépészeti csővezeték szerelése</t>
  </si>
  <si>
    <t>Nyíregyháza, 2017.01. hó</t>
  </si>
  <si>
    <t>21-03-049-0000000</t>
  </si>
  <si>
    <t xml:space="preserve">Munkaárok földkiemelése közművesített területen, kézi erővel, bármely konzisztenciájú talajban, dúcolás nélkül, 2,0 m2-nél nagyobb szelvénynél, I-II. talajosztály </t>
  </si>
  <si>
    <t>21-03-200-0000000</t>
  </si>
  <si>
    <t xml:space="preserve">Földvisszatöltés munkagödörbe vagy munkaárokba, tömörítés nélkül, réteges elterítéssel, I-IV. osztályú talajban, kézi erővel, az anyag súlypontja karoláson belül, a vezeték (műtárgy) felett és mellett 50 cm vastagságig </t>
  </si>
  <si>
    <t>48-08-211-0125524</t>
  </si>
  <si>
    <t>Csőszigetelés polietilén szigetelőcsőhéjjal, ragasztással vagy hőlégfúvással hegesztve, öntapadó habcsík lezárással, 10 % idom és/vagy szelep részarány alatt, falvtg. 4 - 5 - 9 - 13 mm, 40 mm-es névleges csőátmérőig  NMC Sanflex 9mm csőhéj, falvastagság 9 mm, külső csőátmérő 22 mm, R: HS - 22/9</t>
  </si>
  <si>
    <t xml:space="preserve">m      </t>
  </si>
  <si>
    <t>48-08-211-0125525</t>
  </si>
  <si>
    <t>Csőszigetelés polietilén szigetelőcsőhéjjal, ragasztással vagy hőlégfúvással hegesztve, öntapadó habcsík lezárással, 10 % idom és/vagy szelep részarány alatt, falvtg. 4 - 5 - 9 - 13 mm, 40 mm-es névleges csőátmérőig  NMC Sanflex 9mm csőhéj, falvastagság 9 mm, külső csőátmérő 28 mm, R: HS - 28/9</t>
  </si>
  <si>
    <t>48-08-211-0125526</t>
  </si>
  <si>
    <t>Csőszigetelés polietilén szigetelőcsőhéjjal, ragasztással vagy hőlégfúvással hegesztve, öntapadó habcsík lezárással, 10 % idom és/vagy szelep részarány alatt, falvtg. 4 - 5 - 9 - 13 mm, 40 mm-es névleges csőátmérőig NMC Sanflex 9mm csőhéj, falvastagság 9 mm, külső csőátmérő 35 mm, R: HS - 35/9</t>
  </si>
  <si>
    <t>48-08-211-0125527</t>
  </si>
  <si>
    <t>Csőszigetelés polietilén szigetelőcsőhéjjal, ragasztással vagy hőlégfúvással hegesztve, öntapadó habcsík lezárással, 10 % idom és/vagy szelep részarány alatt, falvtg. 4 - 5 - 9 - 13 mm, 40 mm-es névleges csőátmérőig  NMC Sanflex 9mm csőhéj, falvastagság 9 mm, külső csőátmérő 42 mm, R: HS - 42/9</t>
  </si>
  <si>
    <t>48-08-212-0125528</t>
  </si>
  <si>
    <t>Csőszigetelés polietilén szigetelőcsőhéjjal, ragasztással vagy hőlégfúvással hegesztve, öntapadó habcsík lezárással, 10 % idom és/vagy szelep részarány alatt, falvtg. 4 - 5 - 9 - 13 mm, 50-125 mm-es névleges csőátmérő között  NMC Sanflex 9mm csőhéj, falvastagság 9 mm, külső csőátmérő 48 mm, R: HS - 48/9</t>
  </si>
  <si>
    <t>48-08-212-0125530</t>
  </si>
  <si>
    <t>Csőszigetelés polietilén szigetelőcsőhéjjal, ragasztással vagy hőlégfúvással hegesztve, öntapadó habcsík lezárással, 10 % idom és/vagy szelep részarány alatt, falvtg. 4 - 5 - 9 - 13 mm, 50-125 mm-es névleges csőátmérő között ARMSTRONG Accotube HS csőhéj, falvastagság 9 mm, külső csőátmérő 60 mm, R: HS - 60/9</t>
  </si>
  <si>
    <t>48-08-212-0125531</t>
  </si>
  <si>
    <t>Csőszigetelés polietilén szigetelőcsőhéjjal, ragasztással vagy hőlégfúvással hegesztve, öntapadó habcsík lezárással, 10 % idom és/vagy szelep részarány alatt, falvtg. 4 - 5 - 9 - 13 mm, 50-125 mm-es névleges csőátmérő között  NMC Sanflex 9mm csőhéj, falvastagság 9 mm, külső csőátmérő 76 mm, R: HS - 76/9</t>
  </si>
  <si>
    <t>48-08-212-0125532</t>
  </si>
  <si>
    <t>Csőszigetelés polietilén szigetelőcsőhéjjal, ragasztással vagy hőlégfúvással hegesztve, öntapadó habcsík lezárással, 10 % idom és/vagy szelep részarány alatt, falvtg. 4 - 5 - 9 - 13 mm, 50-125 mm-es névleges csőátmérő között  NMC Sanflex 9mm csőhéj, falvastagság 9 mm, külső csőátmérő 89 mm, R: HS - 89/9</t>
  </si>
  <si>
    <t>48-08-212-0125554</t>
  </si>
  <si>
    <t>Csőszigetelés polietilén szigetelőcsőhéjjal, ragasztással vagy hőlégfúvással hegesztve, öntapadó habcsík lezárással, 10 % idom és/vagy szelep részarány alatt, falvtg. 4 - 5 - 9 - 13 mm, 50-125 mm-es névleges csőátmérő között  NMC Sanflex 9mm csőhéj, falvastagság 13 mm, külső csőátmérő 114 mm, R: HS - 114/13</t>
  </si>
  <si>
    <t>54-011-016-0921501</t>
  </si>
  <si>
    <t>Csőtartó beépítése, fix vagy csúszó kivitelben, a csőtartó tömege: 2 kg/db-ig Csőtartó 2,00 kg/db-ig</t>
  </si>
  <si>
    <t>81-01-002-0120007</t>
  </si>
  <si>
    <t>Horganyzott acélcsővezeték szerelése szabadon, horonyba vagy padlócsatornába, menetes kötésekkel, csőidomokkal, tartószerkezettel, szakaszos nyomáspróbával 15 NÁ Horganyzott acélcső MSZ 120/1 A 37X minőségű 1/2" simavégű</t>
  </si>
  <si>
    <t>81-01-003-0120010</t>
  </si>
  <si>
    <t>Horganyzott acélcsővezeték szerelése szabadon, horonyba vagy padlócsatornába, menetes kötésekkel, csőidomokkal, tartószerkezettel, szakaszos nyomáspróbával 20 NÁ-25 NÁ Horganyzott acélcső MSZ 120/1 A 37X minőségű 3/4" simavégű</t>
  </si>
  <si>
    <t>81-01-005-0120022</t>
  </si>
  <si>
    <t xml:space="preserve">Horganyzott acélcsővezeték szerelése szabadon, horonyba vagy padlócsatornába, menetes kötésekkel, csőidomokkal, tartószerkezettel, szakaszos nyomáspróbával 50 NÁ Horganyzott acélcső MSZ 120/1 A 37X minőségű 2" simavégű </t>
  </si>
  <si>
    <t>81-01-006-0120025</t>
  </si>
  <si>
    <t xml:space="preserve">Horganyzott acélcsővezeték szerelése szabadon, horonyba vagy padlócsatornába, menetes kötésekkel, csőidomokkal, tartószerkezettel, szakaszos nyomáspróbával 65 NÁ Horganyzott acélcső MSZ 120/1 A 37X minőségű 2 1/2" simavégű </t>
  </si>
  <si>
    <t>81-01-007-0120028</t>
  </si>
  <si>
    <t xml:space="preserve">Horganyzott acélcsővezeték szerelése szabadon, horonyba vagy padlócsatornába, menetes kötésekkel, csőidomokkal, tartószerkezettel, szakaszos nyomáspróbával 80 NÁ Horganyzott acélcső MSZ 120/1 A 37X minőségű 3" simavégű </t>
  </si>
  <si>
    <t>81-01-852-0329004</t>
  </si>
  <si>
    <t xml:space="preserve">PPr műanyag csővezeték hideg- és melegvízre szabadon, faliékhez rögzített tartószerkezetre szerelve, polifúziós hegesztésű kötésekkel, csőidomokkal akaszos nyomáspróbával, 25 NÁ (Dk=40 mm) PPr vízcső 4 m-es szálban, 40x6,4 mm. </t>
  </si>
  <si>
    <t>81-01-853-0329005</t>
  </si>
  <si>
    <t xml:space="preserve">PPr műanyag csővezeték hideg- és melegvízre szabadon, faliékhez rögzített tartószerkezetre szerelve, polifúziós hegesztésű kötésekkel, csőidomokkal, szakaszos nyomáspróbával, 32 NÁ (Dk=50 mm) PPr vízcső 4 m-es szálban, 50x8,4 mm. </t>
  </si>
  <si>
    <t>81-01-861-0329001</t>
  </si>
  <si>
    <t>PPr műanyag csővezeték hideg- és melegvízre, falhoronyba, vagy padlószerkezetbe szerelve, polifúziós hegesztésű kötésekkel, csőidomokkal, szakaszos nyomáspróbával, 15 NÁ (Dk=20 mm, (Dk=25 mm) PPr vízcső 4 m-es szálban, 20x3,4 mm, 20 bar</t>
  </si>
  <si>
    <t>81-01-861-0329002</t>
  </si>
  <si>
    <t>PPr műanyag csővezeték hideg- ésmelegvízre, falhoronyba, vagy padlószerkezetbe szerelve, polifúziós hegesztésű kötésekkel, csőidomokkal szakaszos nyomáspróbával, 15 NÁ (Dk=20 mm, (Dk=25 mm) PPr vízcső 4 m-es szálban, 25x4,2 mm, 20 bar</t>
  </si>
  <si>
    <t>81-01-862-0329003</t>
  </si>
  <si>
    <t>PPr műanyag csővezeték hideg- és melegvízre, falhoronyba, vagy padlószerkezetbe szerelve, polifúziós hegesztésű kötésekkel, csőidomokkal szakaszos nyomáspróbával, 20 NÁ (Dk=32 mm) PPr vízcső 4 m-es szálban, 32x5,4 mm, 20 bar</t>
  </si>
  <si>
    <t>81-01-871-0329241</t>
  </si>
  <si>
    <t>PPr műanyag vízvezeték csőkötéseinek szerelése csőidomokkal, illetve szerelvényekkel polifúziós hegesztésű kötésekkel, egycsatlakozású csőidom, illetve szerelvény hegesztett kötéssel, 15 NÁ belső menetes falikorong NA20</t>
  </si>
  <si>
    <t>81-01-862-0329248</t>
  </si>
  <si>
    <t>PPr műanyag vízvezeték csőkötéseinek szerelése csőidomokkal, illetve szerelvényekkel polifúziós hegesztésű kötésekkel, egycsatlakozású csőidom, illetve szerelvény hegesztett kötéssel, 32 NÁ belső menetes csatlakozó, 50x11/2"</t>
  </si>
  <si>
    <t>81-02-061-0000000</t>
  </si>
  <si>
    <t xml:space="preserve">KM-PVC-cső lefolyóvezeték szerelése horonyba vagy padlócsatornába, ragasztott kötésekkel, csőidomokkal, szakaszos tömörségi próbával 20 NÁ </t>
  </si>
  <si>
    <t>81-02-061-0000001</t>
  </si>
  <si>
    <t xml:space="preserve">KM-PVC-cső lefolyóvezeték szerelése horonyba vagy padlócsatornába, ragasztott kötésekkel, csőidomokkal, szakaszos tömörségi próbával 25 NÁ </t>
  </si>
  <si>
    <t>81-02-062-0131112</t>
  </si>
  <si>
    <t xml:space="preserve">KM-PVC-cső lefolyóvezeték szerelése horonyba vagy padlócsatornába, ragasztott kötésekkel, csőidomokkal, szakaszos tömörségi próbával 32 NÁ PVC vízvezetéki lefolyócső, KAGL  32x1.8x2000 mm simavégű </t>
  </si>
  <si>
    <t>81-02-071-0131002</t>
  </si>
  <si>
    <t xml:space="preserve">PVC-cső lefolyóvezeték szerelése szabadon, horonyba vagy padlócsatornába, tokos, gumigyűrűs kötésekkel, csőidomokkal, szakaszos tömörségi próbával 32 NÁ PVC vízvezetéki lefolyócső, KAEM  32x1.8x2000 mm tokosvégű </t>
  </si>
  <si>
    <t>81-02-073-0131004</t>
  </si>
  <si>
    <t xml:space="preserve">PVC-cső lefolyóvezeték szerelése szabadon, horonyba vagy padlócsatornába, tokos, gumigyűrűs kötésekkel, csőidomokkal, szakaszos tömörségi próbával 50 NÁ PVC vízvezetéki lefolyócső, KAEM  50x1.8x2000 mm tokosvégű </t>
  </si>
  <si>
    <t>81-02-076-0131007</t>
  </si>
  <si>
    <t xml:space="preserve">PVC-cső lefolyóvezeték szerelése szabadon, horonyba vagy padlócsatornába, tokos, gumigyűrűs kötésekkel, csőidomokkal, szakaszos tömörségi próbával 100 NÁ PVC vízvezetéki lefolyócső, KAEM 110x2.2x2000 mm tokosvégű </t>
  </si>
  <si>
    <t>81-02-077-0131008</t>
  </si>
  <si>
    <t xml:space="preserve">PVC-cső lefolyóvezeték szerelése szabadon, horonyba vagy padlócsatornába, tokos, gumigyűrűs kötésekkel, csőidomokkal, szakaszos tömörségi próbával 125 NÁ PVC vízvezetéki lefolyócső, KAEM 125x2.5x2000 mm tokosvégű </t>
  </si>
  <si>
    <t>82-01-202-0110707</t>
  </si>
  <si>
    <t xml:space="preserve">Egyoldalon menetes szerelvény elhelyezése, külső vagy belső menettel, illetve hollandival csatlakoztatva, 15 NÁ, Töltő-ürítő szelep 1/2" </t>
  </si>
  <si>
    <t>82-01-202-0130525</t>
  </si>
  <si>
    <t xml:space="preserve">Egyoldalon menetes szerelvény elhelyezése, külső vagy belső menettel, illetve hollandival csatlakoztatva, 15 NÁ Biztonsági lefúvó szelep, Ple=6bar,  1/2" </t>
  </si>
  <si>
    <t>82-01-202-0180417</t>
  </si>
  <si>
    <t xml:space="preserve">Egyoldalon menetes szerelvény elhelyezése, külső vagy belső menettel, illetve hollandival csatlakoztatva, 15 NÁ, Nyomásmérő óra 1/2" </t>
  </si>
  <si>
    <t>82-01-222-0115582</t>
  </si>
  <si>
    <t xml:space="preserve">Kétoldalon menetes szerelvény elhelyezése, külső vagy belső menettel, illetve hollandival csatlakoztatva, 15 NÁ Cafnis gömbcsap  bb 1/2" </t>
  </si>
  <si>
    <t>82-01-222-0115622</t>
  </si>
  <si>
    <t xml:space="preserve">Kétoldalon menetes szerelvény elhelyezése, külső vagy belső menettel, illetve hollandival csatlakoztatva, 15 NÁ, Visszacsapó szelep  bb 1/2" </t>
  </si>
  <si>
    <t>82-01-223-0115564</t>
  </si>
  <si>
    <t xml:space="preserve">Kétoldalon menetes szerelvény elhelyezése, külső vagy belső menettel, illetve hollandival csatlakoztatva,  Cafnis gömbcsap  DN 20, 3/4" </t>
  </si>
  <si>
    <t>82-01-223-0140013</t>
  </si>
  <si>
    <t xml:space="preserve">Kétoldalon menetes szerelvény elhelyezése, külső vagy belső menettel, illetve hollandival csatlakoztatva, 20 NÁ Sárgaréz visszacsapószelep 3/4" </t>
  </si>
  <si>
    <t>82-01-224-0115565</t>
  </si>
  <si>
    <t xml:space="preserve">Kétoldalon menetes szerelvény elhelyezése, külső vagy belső menettel, illetve hollandival csatlakoztatva, Cafnis gömbcsap, DN 25, 1" </t>
  </si>
  <si>
    <t>82-01-224-0115624</t>
  </si>
  <si>
    <t xml:space="preserve">Kétoldalon menetes szerelvény elhelyezése, külső vagy belső menettel, illetve hollandival csatlakoztatva, 25 NÁ Visszacsapó szele, bb 1" </t>
  </si>
  <si>
    <t>82-01-227-0115568</t>
  </si>
  <si>
    <t xml:space="preserve">Kétoldalon menetes szerelvény elhelyezése, külső vagy belső menettel, illetve hollandival csatlakoztatva, 50 NÁ, 65 NÁ Cafnis gömbcsap  bb 2" </t>
  </si>
  <si>
    <t>82-01-227-0115627</t>
  </si>
  <si>
    <t xml:space="preserve">Kétoldalon menetes szerelvény elhelyezése, külső vagy belső menettel, illetve hollandival csatlakoztatva, 50 NÁ, 65 NÁ, Visszacsapó szelep, bb 2" </t>
  </si>
  <si>
    <t>82-01-228-0115570</t>
  </si>
  <si>
    <t xml:space="preserve">Kétoldalon menetes szerelvény elhelyezése, külső vagy belső menettel, illetve hollandival csatlakoztatva, 80 NÁ, 100 NÁ, Cafnis gömbcsap, bb 3" </t>
  </si>
  <si>
    <t>82-04-021-0321211</t>
  </si>
  <si>
    <t>Melegvíztároló berendezés elhelyezése és bekötése, előre beépített támaszra, felszereléssel, fekvő vagy álló kivitelben, 6 vagy 10 bar üzemnyomásra, 200l indirekt fűtésű indirekt HMV tároló 1 hőcserélős</t>
  </si>
  <si>
    <t>82-04-040-0721011</t>
  </si>
  <si>
    <t xml:space="preserve">Zárt tágulási tartály elhelyezése és bekötése, 4 - 80 l Reflex Refix DE33* literes zárt tágulási tartály, 3,5 bar túlnyomásra, cikkszám 4-0301-035 </t>
  </si>
  <si>
    <t>82-08-022-0160111</t>
  </si>
  <si>
    <t xml:space="preserve">Keringtető szivattyú elhelyezése és bekötése, menetes csőkötéssel,32 NÁ GRUNDFOS UP 15-14 BA használati melegvíz keringtető szivattyú </t>
  </si>
  <si>
    <t>82-09-002-0000000</t>
  </si>
  <si>
    <t>Falikút kiöntő elhelyezése és bekötése, acéllemezből vagy öntöttvasból, kifolyószeleppel, bűzelzáróval, tartozékokkal, hideg-meleg vízre. Alpine Kiöntő  AG. Contra505 fehér zománc szürke szegély 505X330mm, Viega búraszifon fehér műanyag 6/4" Nr. 119270 -5725, MOFÉM kifolyószelep légbeszívóval 1/2"-3/4" 19 l/s, Rozetta 612205 5mm magas 1/2 krómozott HAAS Nr. 2089</t>
  </si>
  <si>
    <t>82-09-003-0212011</t>
  </si>
  <si>
    <t>Mosogató elhelyezése és bekötése, hideg-meleg vízre, csapteleppel, bűzelzáróval, tartozékokkal, egy medencés, bútorba beépített, álló csapteleppel, sarokszeleppel Acéllemez mosogató. Teka mosogató E-modell 465.465 1 medence szifon és rögzítő készlettel, Kludi Maris álló egykarosmosogató csaptelep 389630581</t>
  </si>
  <si>
    <t>82-09-003-0214051</t>
  </si>
  <si>
    <t>Mosogató elhelyezése és bekötése, hideg-meleg vízre, csapteleppel, bűzelzáróval, tartozékokkal, egy medencés, bútorba beépített, álló csapteleppel, sarokszeleppel Rozsdamentes lemez háztartási mosogató, egymedencés + csöpögtető. Teka mosogató EBM45 1 medence 1 cseptálca 860X435 szifon és rögzítő készlettel, Kludi MARIS álló egykaros mosogató csaptelep 389630581</t>
  </si>
  <si>
    <t>82-09-018-0112631</t>
  </si>
  <si>
    <t>Mosdó berendezés elhelyezése és bekötése, tartalék elzárószeleppel, bűzelzáróval, hideg-meleg vízre, mosdó csapteleppel  porcelán mosdó, 60 cm, 3 csaplyukkal, fehér.  Alföldi Mosdó 60 cm 3 csaplyukkal furt Nr. 4191 60, Kludi-MARIS egykaros mosdó csaptelep láncos NA15 Nr. 383800581, VIEGA csőszifon szelep nélkül 5/4" réz, SAINT leeresztőszelep dugóval 5/4" Nr. 30 003 00, Star sarokszelep 1/2"-3/8" rozettával krómozott.</t>
  </si>
  <si>
    <t>82-09-018-0112634</t>
  </si>
  <si>
    <t>Mozgáskorlátozott Mosdó berendezés elhelyezése és bekötése, tartalék elzárószeleppel, bűzelzáróval, hideg-meleg vízre, mosdó csapteleppel  porcelán mosdó, 60 cm, 3 csaplyukkal, pasztell. Vitra Vera 503 Dönthető porcelán mosdó, Hidraulikus mosdó döntőberendezés Vera5 03-as mosdóhoz MOKO-900100, Presto 7000 csaptelep hosszúkaros MOKO-710001, flexibilis szifon, Star sarokszelep 1/2"-3/8"</t>
  </si>
  <si>
    <t>82-09-031-0120081</t>
  </si>
  <si>
    <t>Zuhanyozó berendezés elhelyezése és bekötése, keverő csapteleppel, flexibilis vagy fix zuhany- csővel, zuhanyrózsával, zuhanytálcával, padló feletti bűzelzáróval  porcelán sarok zuhanytálca, oldalhosszúság 90 cm. Acéllemez zuhanytálca 90X90X15cm fehér, Viega zuhanytálca szifon leeresztőszeleppel 6/4"x40104030 6888.19, Kludi MARIS egykaros zuhanycsaptelep 388420581, Kludi Logo 1S zuhany garnitura (600mm fali ruddal, 1600mm gégecsővel) 68160</t>
  </si>
  <si>
    <t>82-09-036-0120058</t>
  </si>
  <si>
    <t>Mozgáskorlátozott WC berendezés elhelyezése és bekötése, csészével, WC ülőkével, öblítőtartállyal, tartozékokkal, tartalék elzáró szeleppel, alsó kifolyású kivitelben  porcelán mélyöblítésű WC csésze 6 l alsó kifolyású, fehér,, WC-ülőkével, fehér. WC mozgáskorlátozotaknak elől nyitott fali WC 70cm (MOKO699700), WC ülőke mozgáskorlátozott WC-hez (MOKO-422800)</t>
  </si>
  <si>
    <t>82-09-039-0110201</t>
  </si>
  <si>
    <t>WC berendezés elhelyezése és bekötése, csészével, WC-ülőkével, nyomógombos öblítő szeleppel, tartozékokkal, hátsó kifolyású kivitelben  porcelán laposöblítésű WC csésze, 6 l hátsó kifolyású, fehér, WC-ülőkével, fehér. Alföldi 6l falra szerelhető mélyöblítésű WC 4056-59-01 fehér SAVAL, MKW-Universal Eco-WC ülőke fedéllel, fehér műanyag zsanér S470V021, Geberit DuofixBasic fali WC szerelőelem, Delta20 nyomólap</t>
  </si>
  <si>
    <t>82-09-049-0111521</t>
  </si>
  <si>
    <t>Vizelde vagy piszoár berendezés elhelyezése és bekötése, öblítőcsővel, beömlőívvel, tartalék elzáró sarokszeleppel, bűzelzáróval, nyomógombos öblítéssel, vizelde elválasztó fallal porcelán vizelde fehér, GOLEM Antivandal leszívó rendszerű vizelde érzékelővel Nr.8430700004831, Tápegység max 3 berendezéshez H8950710000001</t>
  </si>
  <si>
    <t>82-09-073-0110001</t>
  </si>
  <si>
    <t xml:space="preserve">HL 136N Szifon </t>
  </si>
  <si>
    <t>82-09-073-0110002</t>
  </si>
  <si>
    <t>HL 71 Padlóösszefolyó</t>
  </si>
  <si>
    <t>82-09-073-0110003</t>
  </si>
  <si>
    <t xml:space="preserve">HL 138 Klímaszifon </t>
  </si>
  <si>
    <t>82-09-073-0110004</t>
  </si>
  <si>
    <t xml:space="preserve">HL 903 légbeszívó szelep </t>
  </si>
  <si>
    <t>82-09-073-0410141</t>
  </si>
  <si>
    <t xml:space="preserve">HL 21 Kondenz tölcsér szifon </t>
  </si>
  <si>
    <t>82-09-073-0410151</t>
  </si>
  <si>
    <t xml:space="preserve">HL 510 NPr Padlóösszefolyó </t>
  </si>
  <si>
    <t>82-09-105-0211202</t>
  </si>
  <si>
    <t xml:space="preserve">Fali tűzcsapszekrény elhelyezése, tartozékokkal összeszerelve, falba süllyesztve, előre kialakított fülkébe A fali tűzcsapszekrény típusa P-AD. 650x650x285 30m-es alaktartó tömlővel, sugárcsővel komletten. </t>
  </si>
  <si>
    <t>82-09-182-0000000</t>
  </si>
  <si>
    <t xml:space="preserve">Berendezési tárgyak szerelvényeinek felszerelése, fali kifolyószelep, 20 NÁ </t>
  </si>
  <si>
    <t>82-09-201-0335561</t>
  </si>
  <si>
    <t xml:space="preserve">Vizes szerelvények kétoldalon menetes csatlakozású tartozékainak felszerelése, 15 NÁ egyenes, falhoronyba szer. csempeszelep rövid orsóval,védőhüvellyel,bb. 1/2" csempeszelep fogantyú. </t>
  </si>
  <si>
    <t>82-13-014-0000000</t>
  </si>
  <si>
    <t>Vízszűrő, - visszamosható szűrőbetéttel - elhelyezése és bekötése kétoldalon menetes csatlakozással, 50 NÁ  BWT Europafilter RS2"</t>
  </si>
  <si>
    <t>82-13-062-0555082</t>
  </si>
  <si>
    <t>Vízlágyító berendezés, ioncserélő gyantatöltettel, egyoszlopos, elhelyezése és vízoldali bekötése menetes csatlakozással, 25 NÁ csatlakozó mérettel, Mobil 30 CWG vagy ezzel egyenértékű.</t>
  </si>
  <si>
    <t>82-16-001-0116055</t>
  </si>
  <si>
    <t xml:space="preserve">Piperetárgy elhelyezése, egy-három helyen felerősítve szappantartó (zuhanyzóba), csavarozható. RAMI Nr.955 rozsdamentes szappantartó, csavarozható. </t>
  </si>
  <si>
    <t>82-16-001-0116061</t>
  </si>
  <si>
    <t>Piperetárgy elhelyezése, egy-három helyen felerősítve porcelán szappantartó gombos. Rami - 3001 Rozsdamentes acél falra szerelhető folyékony szappan adagoló. 1000ml űrtartalommal.</t>
  </si>
  <si>
    <t>82-16-001-0116561</t>
  </si>
  <si>
    <t xml:space="preserve">Piperetárgy elhelyezése, egy-három helyen felerősítve Intimbetét szemetes. Szeméttartó egészségügyi betétekhez, 6,5 literes természetes selyem szatén felület. </t>
  </si>
  <si>
    <t>82-16-001-0190551</t>
  </si>
  <si>
    <t xml:space="preserve">Piperetárgy elhelyezése, egy-három helyen felerősítve ruha és törölköző akasztó. Alföldi/BÁZIS porcelán fogas kétágú, csavarozható, fehér 4645 00 01. </t>
  </si>
  <si>
    <t>82-16-003-0221015</t>
  </si>
  <si>
    <t>Szappan és papíradagolók elhelyezése, falra szerelt és süllyesztett kivitelben Kéztörlőpapír adagoló fém, hajtogatott papírhoz. RAMI Nr.4005 Rozsdamentes kéztőrlőpapír adagoló.</t>
  </si>
  <si>
    <t>82-16-003-0223042</t>
  </si>
  <si>
    <t xml:space="preserve">Szappan és papíradagolók elhelyezése, falra szerelt és süllyesztett kivitelben  falra szerelhető WC papír adagoló, fedéllel, egytekercses. Falra szerelhető góliát toalettpapír tartó, zárható, fehér színben, MERIDA MODULAR </t>
  </si>
  <si>
    <t>82-16-003-0223045</t>
  </si>
  <si>
    <t>Falra szerelhető WC kefe tartóval. TEKA WC kefe tartóval műanyag fehér</t>
  </si>
  <si>
    <t>82-16-008-0000000</t>
  </si>
  <si>
    <t xml:space="preserve">Üvegezett keret elhelyezése, 6mm vastag élcsiszolt fali tükör, B&amp;K 600X400cm </t>
  </si>
  <si>
    <t>82-19-321-0344121</t>
  </si>
  <si>
    <t>Víz,- csatornaszerelési munkák próbái, vízvezetéki nyomórendszer nyomáspróbája</t>
  </si>
  <si>
    <t xml:space="preserve">klt    </t>
  </si>
  <si>
    <t>82-19-321-9999902</t>
  </si>
  <si>
    <t>Csővezeték fertőtlenítése</t>
  </si>
  <si>
    <t>82-19-321-9999903</t>
  </si>
  <si>
    <t xml:space="preserve">Víz,-csatornaszerelési munkák próbái, vízvezetéki lefolyórendszer tömörségi próbája </t>
  </si>
  <si>
    <t>82-19-321-9999904</t>
  </si>
  <si>
    <t xml:space="preserve">Víz,- csatornaszerelési munkák átadás-átvételi eljárással kapcsolatos költségek átadási dokumentáció készítése </t>
  </si>
  <si>
    <t>82-19-321-9999905</t>
  </si>
  <si>
    <t xml:space="preserve">Átadási eljárás lefolytatása </t>
  </si>
  <si>
    <t>82-19-321-9999906</t>
  </si>
  <si>
    <t>Kezelési utasítás készítés</t>
  </si>
  <si>
    <t>82-19-321-9999907</t>
  </si>
  <si>
    <t xml:space="preserve">Kezelésre vonatkozó kioktatás </t>
  </si>
  <si>
    <t>82-19-321-9999908</t>
  </si>
  <si>
    <t>Szakvélemények, hatósági engedélyek beszerzésével kapcsolatos költségek, Vízminta vétel, mintavételi jegyzőkönyv beszerzése</t>
  </si>
  <si>
    <t>82-19-321-9999909</t>
  </si>
  <si>
    <t>D-tervek készítése</t>
  </si>
  <si>
    <t>Árazatlan költségvetés kiírás</t>
  </si>
  <si>
    <t>Fűtés - hűtés szerelés kiviteli munkáihoz</t>
  </si>
  <si>
    <t>Felületképzés (festés, mázolás, tapétázás, korrózióvédelem)</t>
  </si>
  <si>
    <t>Szellőztető berendezések, rendszerek</t>
  </si>
  <si>
    <t>Légkondicionáló berendezések</t>
  </si>
  <si>
    <t>43-006-001-0130106</t>
  </si>
  <si>
    <t>Kör keresztmetszetű vezetékek burkolása, egyenes vezetéken 100 mm külső átmérőig Hidegen hengerelt alumínium lemez, 0,60 mm Al 99.5 félkemény Kültéren vezetett szigetelt rézcső vezeték (klíma) bádogozása</t>
  </si>
  <si>
    <t>47-004-009-0000000</t>
  </si>
  <si>
    <t>Kézi rozsdamentesítés, cső és regisztercső felületén (80 NÁ-ig), függesztő és tartószerkezeten, állványzaton, könnyű rozsdásodás esetén</t>
  </si>
  <si>
    <t>47-004-059-0130017</t>
  </si>
  <si>
    <t>Alapozás cső és regisztercső felületén (80 NÁ-ig), függesztőn és tartóvason, sormosdó állványzaton, mínium helyettesítő adalékos alapozóval Korróziógátló alapozó festékkel</t>
  </si>
  <si>
    <t>47-004-138-0130701</t>
  </si>
  <si>
    <t>Fedőmázolás, cső és regisztercső felületén 80 NÁ-ig, függesztőn és tartóvason, sormosdó állványzaton, műgyantabázisú (alkid) oldószertartalmú alapozóval Alapozófestékkel</t>
  </si>
  <si>
    <t>48-008-104-0114013</t>
  </si>
  <si>
    <t>Tartályok, fülkék, hűtők, gyűjtők- vagy leválasztók hőszigetelése szintetikus gumialapú szigetelőlemezzel, ragasztással, egy rétegben NMC INSUL-K lap tekercsben, falvastagság  9 mm</t>
  </si>
  <si>
    <t>48-008-104-0114016</t>
  </si>
  <si>
    <t>Tartályok, fülkék, hűtők, gyűjtők- vagy leválasztók hőszigetelése szintetikus gumialapú szigetelőlemezzel, ragasztással, egy rétegben NMC INSUL-K lap tekercsben, falvastagság  19 mm</t>
  </si>
  <si>
    <t>48-008-171-0125063</t>
  </si>
  <si>
    <t>Hűtés- és klímarendszerek hőszigetelése szintetikus gumialapú szigetelő csőhéjjal, ragasztva, 160 mm külső csőátmérőig NMC INSUL-K csőhéj falvastagság 13,0 mm, külső csőátmérő 10 mm</t>
  </si>
  <si>
    <t>48-008-171-0125066</t>
  </si>
  <si>
    <t>Hűtés- és klímarendszerek hőszigetelése szintetikus gumialapú szigetelő csőhéjjal, ragasztva, 160 mm külső csőátmérőig NMC INSUL-K csőhéj, falvastagság 13,0 mm, külső csőátmérő 16 mm</t>
  </si>
  <si>
    <t>48-008-171-0125067</t>
  </si>
  <si>
    <t>Hűtés- és klímarendszerek hőszigetelése szintetikus gumialapú szigetelő csőhéjjal, ragasztva, 160 mm külső csőátmérőig NMC INSUL-K csőhéj, falvastagság 13,0 mm, külső csőátmérő 22 mm</t>
  </si>
  <si>
    <t>48-008-171-0125069</t>
  </si>
  <si>
    <t>Hűtés- és klímarendszerek hőszigetelése szintetikus gumialapú szigetelő csőhéjjal, ragasztva, 160 mm külső csőátmérőig NMC INSUL-K csőhéj, falvastagság 13,0 mm, külső csőátmérő 28 mm</t>
  </si>
  <si>
    <t>48-008-181-0125205</t>
  </si>
  <si>
    <t>Klíma, fűtés, gőz- és szolár rendszerek hőszigetelése, szintetikus gumialapú csőhéjjal, ragasztva, 89 mm külső csőátmérőig NMC INSUL-K csőhéj, falvastagság 9 mm, külső csőátmérő 22 mm Fűtés acél - műanyag - és padlófűtési csővekre</t>
  </si>
  <si>
    <t>48-008-181-0125206</t>
  </si>
  <si>
    <t>Klíma, fűtés, gőz- és szolár rendszerek hőszigetelése, szintetikus gumialapú csőhéjjal, ragasztva, 89 mm külső csőátmérőig NMC INSUL-K csőhéj, falvastagság 9 mm, külső csőátmérő 28 mm Fűtés: acél - műanyag csővekre</t>
  </si>
  <si>
    <t>48-008-181-0125207</t>
  </si>
  <si>
    <t>Klíma, fűtés, gőz- és szolár rendszerek hőszigetelése, szintetikus gumialapú csőhéjjal, ragasztva, 89 mm külső csőátmérőig NMC INSUL-K csőhéj, falvastagság 9 mm, külső csőátmérő 35 mm Fűtés: acél - műanyag csővekre</t>
  </si>
  <si>
    <t>48-008-181-0125208</t>
  </si>
  <si>
    <t>Klíma, fűtés, gőz- és szolár rendszerek hőszigetelése, szintetikus gumialapú csőhéjjal, ragasztva, 89 mm külső csőátmérőig NMC INSUL-K csőhéj, falvastagság 9 mm, külső csőátmérő 42 mm Fűtés: acél csővekre</t>
  </si>
  <si>
    <t>48-008-181-0125209</t>
  </si>
  <si>
    <t>Klíma, fűtés, gőz- és szolár rendszerek hőszigetelése, szintetikus gumialapú csőhéjjal, ragasztva, 89 mm külső csőátmérőig NMC INSUL-K csőhéj, falvastagság 9 mm, külső csőátmérő 48 mm Fűtés: acél csővekre</t>
  </si>
  <si>
    <t>48-008-181-0125243</t>
  </si>
  <si>
    <t>Klíma, fűtés, gőz- és szolár rendszerek hőszigetelése, szintetikus gumialapú csőhéjjal, ragasztva, 89 mm külső csőátmérőig NMC INSUL-K csőhéj, falvastagság 19 mm, külső csőátmérő 22 mm Hűtés: acél - és műnyag csővekre</t>
  </si>
  <si>
    <t>48-008-181-0125244</t>
  </si>
  <si>
    <t>Klíma, fűtés, gőz- és szolár rendszerek hőszigetelése, szintetikus gumialapú csőhéjjal, ragasztva, 89 mm külső csőátmérőig NMC INSUL-K csőhéj, falvastagság 19 mm, külső csőátmérő 28 mm Hűtés: acél - és műnyag csővekre</t>
  </si>
  <si>
    <t>48-008-181-0125245</t>
  </si>
  <si>
    <t>Klíma, fűtés, gőz- és szolár rendszerek hőszigetelése, szintetikus gumialapú csőhéjjal, ragasztva, 89 mm külső csőátmérőig NMC INSUL-K csőhéj, falvastagság 19 mm, külső csőátmérő 35 mm Hűtés: acél csővekre</t>
  </si>
  <si>
    <t>48-008-181-0125246</t>
  </si>
  <si>
    <t>Klíma, fűtés, gőz- és szolár rendszerek hőszigetelése, szintetikus gumialapú csőhéjjal, ragasztva, 89 mm külső csőátmérőig NMC INSUL-K csőhéj, falvastagság 19 mm, külső csőátmérő 42 mm Hűtés: acél csővekre</t>
  </si>
  <si>
    <t>48-008-181-0125247</t>
  </si>
  <si>
    <t>Klíma, fűtés, gőz- és szolár rendszerek hőszigetelése, szintetikus gumialapú csőhéjjal, ragasztva, 89 mm külső csőátmérőig NMC INSUL-K csőhéj, falvastagság 19 mm, külső csőátmérő 48 mm Hűtés: acél csővekre</t>
  </si>
  <si>
    <t>48-008-181-0125250</t>
  </si>
  <si>
    <t>Klíma, fűtés, gőz- és szolár rendszerek hőszigetelése, szintetikus gumialapú csőhéjjal, ragasztva, 89 mm külső csőátmérőig NMC INSUL-K csőhéj, falvastagság 19 mm, külső csőátmérő 60 mm Hűtés: acél csővekre</t>
  </si>
  <si>
    <t>48-008-181-0125251</t>
  </si>
  <si>
    <t>Klíma, fűtés, gőz- és szolár rendszerek hőszigetelése, szintetikus gumialapú csőhéjjal, ragasztva, 89 mm külső csőátmérőig NMC INSUL-K csőhéj, falvastagság 19 mm, külső csőátmérő 76 mm Hűtés: acél csővekre</t>
  </si>
  <si>
    <t>54-011-021-0921506</t>
  </si>
  <si>
    <t>Kültéri egységek gépalapja a tartó tömege: 50,01 kg/db felett Gépalap mérete: 5120x1530 H=500</t>
  </si>
  <si>
    <t>81-004-002-0110007</t>
  </si>
  <si>
    <t>Fekete acélcső fűtési vezeték szerelése szabadon, horonyba vagy padlócsatornába, hegesztett kötésekkel, tartószerkezettel, szakaszos nyomáspróbával, irányváltozás csőhajlítással 15 NÁ Fekete acélcső MSZ 120/1 A 37X 1/2" simavégű</t>
  </si>
  <si>
    <t>81-004-003-0110010</t>
  </si>
  <si>
    <t>Fekete acélcső fűtési vezeték szerelése szabadon, horonyba vagy padlócsatornába, hegesztett kötésekkel, tartószerkezettel, szakaszos nyomáspróbával, irányváltozás csőhajlítással 20 NÁ Fekete acélcső MSZ 120/1 A 37X 3/4" simavégű</t>
  </si>
  <si>
    <t>81-004-004-0110013</t>
  </si>
  <si>
    <t>Fekete acélcső fűtési vezeték szerelése szabadon, horonyba vagy padlócsatornába, hegesztett kötésekkel, tartószerkezettel, szakaszos nyomáspróbával, irányváltozás csőhajlítással 25 NÁ Fekete acélcső MSZ 120/1 A 37X 1" simavégű</t>
  </si>
  <si>
    <t>81-004-011-0110016</t>
  </si>
  <si>
    <t>Fekete acélcső fűtési vezeték szerelése horonyba, padlócsatornába, hegesztett kötésekkel, tartószerkezettel, szakaszos nyomáspróbával, irányváltozás csőívvel 32 NÁ-40 NÁ Fekete acélcső MSZ 120/1 A 37X 5/4" simavégű</t>
  </si>
  <si>
    <t>81-004-011-0110019</t>
  </si>
  <si>
    <t>Fekete acélcső fűtési vezeték szerelése horonyba, padlócsatornába, hegesztett kötésekkel, tartószerkezettel, szakaszos nyomáspróbával, irányváltozás csőívvel 32 NÁ-40 NÁ Fekete acélcső MSZ 120/1 A 37X 6/4" simavégű</t>
  </si>
  <si>
    <t>81-004-012-0110022</t>
  </si>
  <si>
    <t>Fekete acélcső fűtési vezeték szerelése horonyba, padlócsatornába, hegesztett kötésekkel, tartószerkezettel, szakaszos nyomáspróbával, irányváltozás csőívvel 50 NÁ Fekete acélcső MSZ 120/1 A 37X 2" simavégű</t>
  </si>
  <si>
    <t>81-004-013-0110025</t>
  </si>
  <si>
    <t>Fekete acélcső fűtési vezeték szerelése horonyba, padlócsatornába, hegesztett kötésekkel, tartószerkezettel, szakaszos nyomáspróbával, irányváltozás csőívvel 65 NÁ Fekete acélcső MSZ 120/1 A 37X 2 1/2" simavégű</t>
  </si>
  <si>
    <t>81-004-027-0120101</t>
  </si>
  <si>
    <t>Padlófűtés 20 NÁ műanyag oxigéndifúzió mentes csővezetékből hegesztett betonacél-hálóra szerelve, de a hegesztett betonacél ára és elhelyezése nélkűl, kötöző elemekkel Padlófűtés cső (PP) 20x2,0 mm, 20 NÁ</t>
  </si>
  <si>
    <t>81-004-027-0120102</t>
  </si>
  <si>
    <t>Padlófűtés 20 NÁ műanyag oxigéndifúzió mentes csővezetékhez csatlakozó csavarzat, roppantógyűrűs kötéssel csővezetékbe szerelve 20-3/4" eurokonuszos csatlakozó</t>
  </si>
  <si>
    <t>81-004-302-0327503</t>
  </si>
  <si>
    <t>Ötrétegű, alumíniumbetétes, oxigéndiffúzió mentes térhálósított műanyag fűtési vezeték falhoronyba vagy padlószerkezetbe szerelve, présgyűrűs vagy szorítógyűrűs (csavarzatos) csőkötésekkel, csőidomokkal, szakaszos nyomáspróbával, 15 NÁ Cső, 20x2,25 mm 10 bar, 95 C fok</t>
  </si>
  <si>
    <t>81-004-303-0327504</t>
  </si>
  <si>
    <t>Ötrétegű, alumíniumbetétes, oxigéndiffúzió mentes térhálósított műanyag fűtési vezeték falhoronyba vagy padlószerkezetbe szerelve, présgyűrűs vagy szorítógyűrűs (csavarzatos) csőkötésekkel, csőidomokkal, szakaszos nyomáspróbával, 20 NÁ Cső, 25x2,5 mm, 10 bar, 95 C fok</t>
  </si>
  <si>
    <t>81-004-341-0327654</t>
  </si>
  <si>
    <t>Műanyagcső nikkelezett rézötvezetű, rögzített acél roppantógyűrűs csőidomainak szerelése préselt kötéssel, egycsatlakozású csőidom préselt kötéssel 15 NÁ Külső menetes átmeneti idom, 20x1/2"</t>
  </si>
  <si>
    <t>81-004-341-0327672</t>
  </si>
  <si>
    <t>Műanyagcső nikkelezett rézötvezetű, rögzített acél roppantógyűrűs csőidomainak szerelése préselt kötéssel, egycsatlakozású csőidom préselt kötéssel 15 NÁ Belső menetes átmeneti idom, 20x1/2"</t>
  </si>
  <si>
    <t>81-004-341-0327673</t>
  </si>
  <si>
    <t>Műanyagcső nikkelezett rézötvezetű, rögzített acél roppantógyűrűs csőidomainak szerelése préselt kötéssel, egycsatlakozású csőidom préselt kötéssel 15 NÁ Belső menetes átmeneti idom, 20x3/4"</t>
  </si>
  <si>
    <t>81-004-342-0327655</t>
  </si>
  <si>
    <t>Műanyagcső nikkelezett rézötvezetű, rögzített acél roppantógyűrűs csőidomainak szerelése préselt kötéssel, egycsatlakozású csőidom préselt kötéssel 20 NÁ Külső menetes átmeneti idom, 25x3/4"</t>
  </si>
  <si>
    <t>81-004-342-0327656</t>
  </si>
  <si>
    <t>Műanyagcső nikkelezett rézötvezetű, rögzített acél roppantógyűrűs csőidomainak szerelése préselt kötéssel, egycsatlakozású csőidom préselt kötéssel 20 NÁ Külső menetes átmeneti idom, 25x1"</t>
  </si>
  <si>
    <t>81-004-342-0327674</t>
  </si>
  <si>
    <t>Műanyagcső nikkelezett rézötvezetű, rögzített acél roppantógyűrűs csőidomainak szerelése préselt kötéssel, egycsatlakozású csőidom préselt kötéssel 20 NÁ Belső menetes átmeneti idom, 25x3/4"</t>
  </si>
  <si>
    <t>81-004-342-0327675</t>
  </si>
  <si>
    <t>Műanyagcső nikkelezett rézötvezetű, rögzített acél roppantógyűrűs csőidomainak szerelése p réselt kötéssel, egycsatlakozású csőidom préselt kötéssel 20 NÁ Belső menetes átmeneti idom, 25x  1"</t>
  </si>
  <si>
    <t>81-004-381-0117181</t>
  </si>
  <si>
    <t>Fűtési osztó - gyűjtő felszerelése 3 áramkörig Osztó - gyűjtő 2 áramkörre, térfogatárammérési lehetőséggel szelepekkel, elzárókkal és konzollal, ürítővel, légtelenítővel  szekrénybe szerelve, de a szekrény ára nélkűl 2 körös osztó - gyűjtő</t>
  </si>
  <si>
    <t>81-004-381-0117182</t>
  </si>
  <si>
    <t>Fűtési osztó - gyűjtő felszerelése 3 áramkörig Osztó - gyűjtő 3 áramkörre, térfogatárammérési lehetőséggel szelepekkel, elzárókkal és konzollal, ürítővel, légtelenítővel szekrénybe szerelve, de a szekrény ára nélkűl 3 körös osztó - gyűjtő</t>
  </si>
  <si>
    <t>81-004-382-0117183</t>
  </si>
  <si>
    <t>Fűtési osztó - gyűjtő felszerelése 6 áramkörig Osztó - gyűjtő 4 áramkörre, térfogatárammérési lehetőséggel szelepekkel, elzárókkal és konzollal, ürítővel, légtelenítővel szekrénybe szerelve, de a szekrény ára nélkűl 4 körös osztó - gyűjtő</t>
  </si>
  <si>
    <t>81-004-382-0117184</t>
  </si>
  <si>
    <t>Fűtési osztó - gyűjtő felszerelése 6 áramkörig Osztó - gyűjtő 5 áramkörre, térfogatárammérési lehetőséggel szelepekkel, elzárókkal és konzollal, ürítővel, légtelenítővel szekrénybe szerelve, de a szekrény ára nélkűl 5 körös osztó - gyűjtő</t>
  </si>
  <si>
    <t>81-004-383-0117187</t>
  </si>
  <si>
    <t>Fűtési osztó - gyűjtő felszerelése 6 áramkör felett Osztó - gyűjtő 8 áramkörre, térfogatárammérési lehetőséggel szelepekkel, elzárókkal és konzollal, ürítővel, légtelenítővel szekrénybe szerelve, de a szekrény ára nélkűl 8 körös osztó - gyűjtő</t>
  </si>
  <si>
    <t>81-004-811-0328761</t>
  </si>
  <si>
    <t>Osztó/gyűjtő faliszekrény elhelyezése falon kivűli, kőműves munka nélkül 2-3 körös osztó-gyüjtőkhöz, szabályzó szelep beépítési lehetőséggel</t>
  </si>
  <si>
    <t>81-004-811-0328762</t>
  </si>
  <si>
    <t>Osztó/gyűjtő faliszekrény elhelyezése falon kivűli, kőműves munka nélkül 8-10 körös osztó-gyüjtőkhöz, szabályzó szelep beépítési lehetőséggel</t>
  </si>
  <si>
    <t>81-004-811-0328763</t>
  </si>
  <si>
    <t>Osztó/gyűjtő faliszekrény elhelyezése falba sűlyesztett kivítel, kőműves munka nélkül 4-6 körös osztó-gyüjtőkhöz, szabályzó szelep beépítési lehetőséggel</t>
  </si>
  <si>
    <t>81-007-001-0242501</t>
  </si>
  <si>
    <t>Flexibilis, inox, bordázott acélcső (1 m/db) vízbekötésre, felszerelve és bekötve, GEBO EUROWATER típusú, 1/2"-os Fan-coil berendezések lekötése GEBO csővel, hollandival kompletten GEBO 1/2" L=400mm</t>
  </si>
  <si>
    <t>81-007-001-0242502</t>
  </si>
  <si>
    <t>Flexibilis, inox, bordázott acélcső (1 m/db) vízbekötésre, felszerelve és bekötve, GEBO EUROWATER típusú, 3/4"-os Fan-coil berendezések lekötése GEBO csővel, hollandival kompletten GEBO 3/4" L=400mm</t>
  </si>
  <si>
    <t>81-007-001-0242503</t>
  </si>
  <si>
    <t>Flexibilis, inox, bordázott acélcső (1 m/db) vízbekötésre, felszerelve és bekötve, GEBO EUROWATER típusú, 1"-os Fan-coil berendezések lekötése GEBO csővel, hollandival kompletten GEBO 1" L=400mm</t>
  </si>
  <si>
    <t>81-007-001-0242510</t>
  </si>
  <si>
    <t>Vörösrézcső szerelése kapilláris, lágy forrasztásos csőkötésekkel, idomok nélkül, szakaszos nyomáspróbával lágy vagy félkemény kivitelű rézcsőből 8 NÁ-ig Vegytiszta klíma vörösrézcső, 10 x 1 mm</t>
  </si>
  <si>
    <t>81-007-004-0242518</t>
  </si>
  <si>
    <t>Vörösrézcső szerelése kapilláris, lágy forrasztásos csőkötésekkel, idomokkal, szakaszos nyomáspróbával lágy vagy félkemény kivitelű rézcsőből 15 NÁ Vegytiszta klíma vörösrézcső, 16 x 1 mm</t>
  </si>
  <si>
    <t>81-007-005-0242522</t>
  </si>
  <si>
    <t>Vörösrézcső szerelése kapilláris, lágy forrasztásos csőkötésekkel, idomokkal, szakaszos nyomáspróbával lágy vagy félkemény kivitelű rézcsőből 20 NÁ Vegytíszta klíma vörösrézcső, 22 x 1 mm</t>
  </si>
  <si>
    <t>81-007-006-0000000</t>
  </si>
  <si>
    <t>Vörösrézcső szerelése kapilláris, lágy forrasztásos csőkötésekkel, idomokkal, szakaszos nyomáspróbával lágy vagy félkemény kivitelű rézcsőből 25 NÁ Vegytíszta klíma vörösrézcső, 28 x 1 mm</t>
  </si>
  <si>
    <t>82-001-202-0130525</t>
  </si>
  <si>
    <t>Egyoldalon menetes szerelvény elhelyezése, külső vagy belső menettel, illetve hollandival csatlakoztatva, 15 NÁ Kazántöltő gömbcsap sárgaréz, matt, nikkelezett 1/2"</t>
  </si>
  <si>
    <t>82-001-202-0180417</t>
  </si>
  <si>
    <t>Egyoldalon menetes szerelvény elhelyezése, külső vagy belső menettel, illetve hollandival csatlakoztatva, 15 NÁ Automatikus légtelenítőszelep FLAMCO flexvent szuper 1/2"</t>
  </si>
  <si>
    <t>82-001-202-0183051</t>
  </si>
  <si>
    <t>Egyoldalon menetes szerelvény elhelyezése, külső vagy belső menettel, illetve hollandival csatlakoztatva, 15 NÁ Automatikus légtelenítőszelep sárgaréz-króm 1/2"</t>
  </si>
  <si>
    <t>82-001-222-0114001</t>
  </si>
  <si>
    <t>Kétoldalon menetes szerelvény elhelyezése, külső vagy belső menettel, illetve hollandival csatlakoztatva, 15 NÁ Menetes beszabályozó szelep mérőcsonkkal, ürítés nélkül, NÁ 15, NNY 20,</t>
  </si>
  <si>
    <t>82-001-222-0117023</t>
  </si>
  <si>
    <t>Kétoldalon menetes szerelvény elhelyezése, külső vagy belső menettel, illetve hollandival csatlakoztatva, 15 NÁ Biztonsági szelep, 2,5 bar lefúvási nyomásra, 1/2"</t>
  </si>
  <si>
    <t>82-001-222-0130593</t>
  </si>
  <si>
    <t>Kétoldalon menetes szerelvény elhelyezése, külső vagy belső menettel, illetve hollandival csatlakoztatva, 15 NÁ Gömbcsap b.b. menettel, sárgaréz matt nikkelezve 1/2"</t>
  </si>
  <si>
    <t>82-001-223-0114002</t>
  </si>
  <si>
    <t>Kétoldalon menetes szerelvény elhelyezése, külső vagy belső menettel, illetve hollandival csatlakoztatva, 20 NÁ Menetes beszabályozó szelep mérőcsonkkal, ürítés nélkül, NÁ 20,</t>
  </si>
  <si>
    <t>82-001-223-0130584</t>
  </si>
  <si>
    <t>Kétoldalon menetes szerelvény elhelyezése, külső vagy belső menettel, illetve hollandival csatlakoztatva, 20 NÁ Gömbcsap b.b. menettel, sárgaréz natúr, nikkelezve 3/4"</t>
  </si>
  <si>
    <t>82-001-223-0140013</t>
  </si>
  <si>
    <t>Kétoldalon menetes szerelvény elhelyezése, külső vagy belső menettel, illetve hollandival csatlakoztatva, 20 NÁ Sárgaréz visszacsapószelep 3/4"</t>
  </si>
  <si>
    <t>82-001-224-0114003</t>
  </si>
  <si>
    <t>Kétoldalon menetes szerelvény elhelyezése, külső vagy belső menettel, illetve hollandival csatlakoztatva, 25 NÁ Menetes beszabályozó szelep mérőcsonkkal, ürítés nélkül, NÁ 25</t>
  </si>
  <si>
    <t>82-001-224-0130595</t>
  </si>
  <si>
    <t>Kétoldalon menetes szerelvény elhelyezése, külső vagy belső menettel, illetve hollandival csatlakoztatva, 25 NÁ Gömbcsap b.b. menettel, sárgaréz matt nikkelezve 1"</t>
  </si>
  <si>
    <t>82-001-224-0140014</t>
  </si>
  <si>
    <t>Kétoldalon menetes szerelvény elhelyezése, külső vagy belső menettel, illetve hollandival csatlakoztatva, 25 NÁ Sárgaréz visszacsapószelep 1"</t>
  </si>
  <si>
    <t>82-001-225-0114004</t>
  </si>
  <si>
    <t>Kétoldalon menetes szerelvény elhelyezése, külső vagy belső menettel, illetve hollandival csatlakoztatva, 32 NÁ Menetes beszabályozó szelep mérőcsonkkal, ürítés nélkül, NÁ 32</t>
  </si>
  <si>
    <t>82-001-225-0130606</t>
  </si>
  <si>
    <t>Kétoldalon menetes szerelvény elhelyezése, külső vagy belső menettel, illetve hollandival csatlakoztatva, 32 NÁ Gömbcsap b.b. menettel, sárgaréz natúr 5/4"</t>
  </si>
  <si>
    <t>82-001-225-0140015</t>
  </si>
  <si>
    <t>Kétoldalon menetes szerelvény elhelyezése, külső vagy belső menettel, illetve hollandival csatlakoztatva, 32 NÁ Sárgaréz visszacsapószelep 5/4"</t>
  </si>
  <si>
    <t>82-001-226-0114005</t>
  </si>
  <si>
    <t>Kétoldalon menetes szerelvény elhelyezése, külső vagy belső menettel, illetve hollandival csatlakoztatva, 40 NÁ Menetes beszabályozó szelep mérőcsonkkal, ürítés nélkül, NÁ 40</t>
  </si>
  <si>
    <t>82-001-226-0115555</t>
  </si>
  <si>
    <t>Kétoldalon menetes szerelvény elhelyezése, külső vagy belső menettel, illetve hollandival csatlakoztatva, 40 NÁ Vörösöntvény visszacsapó csappantyú, bb 1 1/2"</t>
  </si>
  <si>
    <t>82-001-226-0115766</t>
  </si>
  <si>
    <t>Kétoldalon menetes szerelvény elhelyezése, külső vagy belső menettel, illetve hollandival csatlakoztatva, 40 NÁ Vörösöntvény szennyfogó szűrő egyszeres szűrőbetéttel, bb 1 1/2"</t>
  </si>
  <si>
    <t>82-001-226-0115776</t>
  </si>
  <si>
    <t>Kétoldalon menetes szerelvény elhelyezése, külső vagy belső menettel, illetve hollandival csatlakoztatva, 40 NÁ FLAMCO Clean mágneses iszapleválasztó 6/4"</t>
  </si>
  <si>
    <t>82-001-226-0130607</t>
  </si>
  <si>
    <t>Kétoldalon menetes szerelvény elhelyezése, külső vagy belső menettel, illetve hollandival csatlakoztatva, 40 NÁ Gömbcsap b.b. menettel, sárgaréz natúr 6/4"</t>
  </si>
  <si>
    <t>82-001-227-0114006</t>
  </si>
  <si>
    <t>Kétoldalon menetes szerelvény elhelyezése, külső vagy belső menettel, illetve hollandival csatlakoztatva, 50 NÁ, 65 NÁ Menetes beszabályozó szelep mérőcsonkkal, ürítés nélkül, NÁ 50</t>
  </si>
  <si>
    <t>82-001-227-0115556</t>
  </si>
  <si>
    <t>Kétoldalon menetes szerelvény elhelyezése, külső vagy belső menettel, illetve hollandival csatlakoztatva, 50 NÁ, 65 NÁ Vörösöntvény visszacsapó csappantyú,  bb 2"</t>
  </si>
  <si>
    <t>82-001-227-0115767</t>
  </si>
  <si>
    <t>Kétoldalon menetes szerelvény elhelyezése, külső vagy belső menettel, illetve hollandival csatlakoztatva, 50 NÁ, 65 NÁ Vörösöntvény szennyfogó szűrő egyszeres szűrőbetéttel, bb 2 1/2"</t>
  </si>
  <si>
    <t>82-001-227-0130608</t>
  </si>
  <si>
    <t>Kétoldalon menetes szerelvény elhelyezése, külső vagy belső menettel, illetve hollandival csatlakoztatva, 50 NÁ, 65 NÁ Gömbcsap b.b. menettel, sárgaréz natúr 2"</t>
  </si>
  <si>
    <t>82-001-227-0130609</t>
  </si>
  <si>
    <t>Kétoldalon menetes szerelvény elhelyezése, külső vagy belső menettel, illetve hollandival csatlakoztatva, 50 NÁ, 65 NÁ Gömbcsap b.b. menettel, sárgaréz natúr 2 1/2"</t>
  </si>
  <si>
    <t>82-001-227-0310007</t>
  </si>
  <si>
    <t>Kétoldalon menetes szerelvény elhelyezése, külső vagy belső menettel, illetve hollandival csatlakoztatva, 50 NÁ, 65 NÁ Gumikompenzátor 2"</t>
  </si>
  <si>
    <t>82-001-317-0113531</t>
  </si>
  <si>
    <t>Háromoldalon menetes szerelvény elhelyezése, külső, vagy belső menettel, illetve hollandival csatlakoztatva, 20 NÁ Danfoss HRE 3 háromjáratú keverőcsap, AMB 160 típ. motorral összeszerelhető, 3/4"</t>
  </si>
  <si>
    <t>82-001-318-0113532</t>
  </si>
  <si>
    <t>Háromoldalon menetes szerelvény elhelyezése, külső, vagy belső menettel, illetve hollandival csatlakoztatva, 25 NÁ Danfoss HRE 3 háromjáratú keverőcsap, AMB 160 típ. motorral összeszerelhető,  1"</t>
  </si>
  <si>
    <t>82-001-319-0113533</t>
  </si>
  <si>
    <t>Háromoldalon menetes szerelvény elhelyezése, külső, vagy belső menettel, illetve hollandival csatlakoztatva, 32 NÁ Danfoss HRE 3 háromjáratú keverőcsap, AMB 160 típ. motorral  összeszerelhető, 1 1/4"</t>
  </si>
  <si>
    <t>82-001-320-0113534</t>
  </si>
  <si>
    <t>Háromoldalon menetes szerelvény elhelyezése, külső, vagy belső menettel, illetve hollandival csatlakoztatva, 40 NÁ Danfoss HRE 3 háromjáratú keverőcsap, AMB 160 típ. motorral összeszerelhető, 1 1/2"</t>
  </si>
  <si>
    <t>82-004-012-0000000</t>
  </si>
  <si>
    <t>Hűtési puffer tároló elhelyezése és bekötése, 6 illetve 10 bar üzemnyomásra, egy víztérrel, 500 l, NMC INSUL-K 19mm lapszigeteléssel NA650 500 l-es szigetelt puffer tároló.</t>
  </si>
  <si>
    <t>82-004-019-0550183</t>
  </si>
  <si>
    <t>Közvetett fűtésű, fixen beépített fűtőcsőkígyós, melegvíztároló berendezés fűtés oldali bekötése, 500 l-ig Melegvíztároló, hengeres, 200 l fűtés oldali lekötése a tároló ára nélkül</t>
  </si>
  <si>
    <t>82-004-040-0721015</t>
  </si>
  <si>
    <t>Zárt tágulási tartály elhelyezése és bekötése, 4 - 80 l 80 literes zárt tágulási tartály, 3,5 bar túlnyomásra,</t>
  </si>
  <si>
    <t>82-004-041-0721017</t>
  </si>
  <si>
    <t>Zárt tágulási tartály elhelyezése és bekötése, 81 - 400 l 100 literes zárt tágulási tartály, 3,5 bar túlnyomásra,</t>
  </si>
  <si>
    <t>82-004-064-0460502</t>
  </si>
  <si>
    <t>Légedény elhelyezése és bekötése, tartószerkezet beépítésével, 108x3,6 mm - 300 mm 133x4,0 mm - 350 mm Légedény acélcsőből F-53 típus, 108 NÁ</t>
  </si>
  <si>
    <t>82-004-105-0113561</t>
  </si>
  <si>
    <t>Villamos hajtómű szabályozó szelephez és keverőcsaphoz, felszerelve, de elektromos bekötés nélkül Danfoss csapmozgató motor HRE, HFE csapokhoz,  AMB 162 típusú, 220/230V, 50Hz</t>
  </si>
  <si>
    <t>82-005-166-0120121</t>
  </si>
  <si>
    <t>Manométer elhelyezése Manométer lemezházas, M 20 x 1,5 menettel 1,6 % pontossággal PM 1012 típus, átmérő 100 mm Méréshatár: 0-10 bar</t>
  </si>
  <si>
    <t>82-005-167-0211206</t>
  </si>
  <si>
    <t>Hőmérő elhelyezése NA100 hőmérő 1/2" -os csatlakozással, 0 C-tól 160 C 63 mm benyúlással</t>
  </si>
  <si>
    <t>82-005-171-0000000</t>
  </si>
  <si>
    <t>Előregyártott osztó- gyűjtőcső elhelyezése, előre kiépített támasztó szerkezetre, bekötések és szerelvények nélkül, 50-300 NÁ között, 25 bar nyomásig, 0,5-4,0 m hosszúságban, 50 kg-ig Fűtési osztó - gyűjtő NA125 L=2400 8 körös</t>
  </si>
  <si>
    <t>82-005-171-0000001</t>
  </si>
  <si>
    <t>Előregyártott osztó- gyűjtőcső elhelyezése, előre kiépített támasztó szerkezetre, bekötések és szerelvények nélkül, 50-300 NÁ között, 25 bar nyomásig, 0,5-4,0 m hosszúságban, 50 kg-ig Hűtési osztó - gyűjtő NA200 L=1200 4 körös</t>
  </si>
  <si>
    <t>82-005-171-0000002</t>
  </si>
  <si>
    <t>Hidraulikai váltó elhelyezése, előre kiépített támasztó szerkezetre, bekötések és szerelvények nélkül, 50-300 NÁ között, 25 bar nyomásig, 0,5-4,0 m hosszúságban, 50 kg-ig Hidraulikai váltó NA125 L=920 (6/4" -os csatlakozásokkal) ürítési és légtelenítési pontokkal, hidraulikai váltó hőmérséklet érzékelő csatlakozási lehetőséggel</t>
  </si>
  <si>
    <t>82-005-171-0000003</t>
  </si>
  <si>
    <t>Csepegtető vályú, előre kiépített támasztó szerkezetre, bekötések és szerelvények nélkül, 50-300 NÁ között,  0,5-4,0 m hosszúságban, 50 kg-ig Csepegtető vályú NA100 L=820</t>
  </si>
  <si>
    <t>82-005-171-0000004</t>
  </si>
  <si>
    <t>Csepegtető vályú, előre kiépített támasztó szerkezetre, bekötések és szerelvények nélkül, 50-300 NÁ között,  0,5-4,0 m hosszúságban, 50 kg-ig Csepegtető vályú NA100 L=1140</t>
  </si>
  <si>
    <t>82-008-021-0160301</t>
  </si>
  <si>
    <t>Keringtető szivattyú elhelyezése és bekötése, menetes csőkötéssel, 25 NÁ GRUNDFOS ALPHA 2L 25-60  fűtési keringtető szivattyú, szivattyú hollandival</t>
  </si>
  <si>
    <t>82-008-021-0160302</t>
  </si>
  <si>
    <t>Keringtető szivattyú elhelyezése és bekötése, menetes csőkötéssel, 25 NÁ GRUNDFOS MAGNA 1 25-60  fűtési - hűtési keringtető szivattyú, szivattyú hollandival</t>
  </si>
  <si>
    <t>82-008-021-0160303</t>
  </si>
  <si>
    <t>Keringtető szivattyú elhelyezése és bekötése, menetes csőkötéssel, 25 NÁ GRUNDFOS MAGNA 1 25-80  fűtési - hűtési keringtető szivattyú, szivattyú hollandival</t>
  </si>
  <si>
    <t>82-008-021-0160304</t>
  </si>
  <si>
    <t>Keringtető szivattyú elhelyezése és bekötése, menetes csőkötéssel, 25 NÁ GRUNDFOS MAGNA 1 25-100  hűtési keringtető szivattyú, szivattyú hollandival</t>
  </si>
  <si>
    <t>82-010-017-0532001</t>
  </si>
  <si>
    <t>Gázüzemű lakásfűtő készülék fűtés oldali lekötése a készülék ára nélkül VIESSMANN VITODENS 200-W Q=35kW</t>
  </si>
  <si>
    <t>82-010-017-0532002</t>
  </si>
  <si>
    <t>VIESSMANN automatika elemek kompletten, mely tartalmaza az alábbi vezérlést: 2db Viessmann Vitodens 100 Q=35kW kazánok kaszkád vezérlése, külső hőmérséklet alapján és 1db hidraulikai váltó érzékelőn keresztűl. Fűtési körök: 1db HMV kör tároló hőmérséklet érzékeléssel, 6db kevert kör - idegen keverő szelepek esetén, 1db technológiai szivattyú vezérlése, 1db cirkulációs szivattyú vezérlée.</t>
  </si>
  <si>
    <t>82-010-017-0532004</t>
  </si>
  <si>
    <t>Semlegesítő berendezés Viessmann GENO - Neutra V N-70</t>
  </si>
  <si>
    <t>82-016-006-0461105</t>
  </si>
  <si>
    <t>Felirati táblák elhelyezése, Sikla felírati tábla, sikla szallaggal kompletten</t>
  </si>
  <si>
    <t>83-009-110-0420004</t>
  </si>
  <si>
    <t>Légfüggöny függesztett elhelyezése, melegvizes fűtőközegre                                              AIRVENT COR-1000 NW9 Légfüggöny fűtési teljesítménye Qf=6,1kW</t>
  </si>
  <si>
    <t>83-026-001-0244501</t>
  </si>
  <si>
    <t>DAIKIN hőszivattyús inverteres osztott folyadékhűtő Beltéri egység SEHVX40AAW 1db Kültéri egység SERHQ020AAW1 1db Refnet idom KHRQM22M64T 1db</t>
  </si>
  <si>
    <t>klt</t>
  </si>
  <si>
    <t>83-027-002-0241011</t>
  </si>
  <si>
    <t>Klímakonvektor elhelyezése, lábon álló, burkolatos, frisslevegő csatlakozás nélkül, 4 csöves rendszer, szelepkészlettel elektronikus fali szabályzóval (szabályzó külön tételben) DAIKIN FWV01DFN Qf(1)=2,12kW, Qh(1)=0,98kW - 1db Szelepkészlet 4 cs. FWV/L/M fancoilhoz E4MVD03A6 - 1pár                                                     Fancoil láb 01-06 nagysághoz ESFV06A - 1pár</t>
  </si>
  <si>
    <t>83-027-002-0241012</t>
  </si>
  <si>
    <t>Klímakonvektor elhelyezése, lábon álló, burkolatos, frisslevegő csatlakozás nélkül, 4 csöves rendszer, szelepkészlettel elektronikus fali szabályzóval (szabályzó külön tételben) DAIKIN FWV15DFN Qf(1)=2,53kW, Qh(1)=1,19kW - 1db Szelepkészlet 4 cs. FWV/L/M fancoilhoz E4MVD03A6 - 1pár                                                          Fancoil láb 01-06 nagysághoz ESFV06A - 1pár</t>
  </si>
  <si>
    <t>83-027-002-0241013</t>
  </si>
  <si>
    <t>Klímakonvektor elhelyezése, lábon álló, burkolatos, frisslevegő csatlakozás nélkül, 4 csöves rendszer, szelepkészlettel elektronikus fali szabályzóval (szabályzó külön tételben)   DAIKIN FWV03DFN Qf(1)=3,51kW, Qh(1)=1,66kW - 1db Szelepkészlet 4 cs. FWV/L/M fancoilhoz E4MVD03A6 - 1pár                                                         Fancoil láb 01-06 nagysághoz ESFV06A - 1pár</t>
  </si>
  <si>
    <t>83-027-002-0241014</t>
  </si>
  <si>
    <t xml:space="preserve">Klímakonvektor elhelyezése, lábon álló, burkolatos, frisslevegő csatlakozás nélkül, 4 csöves rendszer, szelepkészlettel, elektronikus fali szabályzóval (szabályzó külön tételben) , kiegészítő egysoros hőcserélővel DAIKIN FWV04DFN Qf(1)=5,15kW, Qh(1)=2,66kW - 1db Kiegészítő egysoros hőcserélő ESRH06A6 - 1db Szelepkészlet 4 cs. FWV/L/M fancoilhoz E4MVD06A6 - 1pár Fancoil láb 01-06 nagysághoz ESFV06A - 1pár </t>
  </si>
  <si>
    <t>83-027-016-0241142</t>
  </si>
  <si>
    <t xml:space="preserve">Klímakonvektor elhelyezése, kazettás fan-coil, frisslevegő csatlakozás nélkül, 4 csöves rendszer, szelepkészlettel és szelepvezérlővel, fali vezetékes szabályzóval (szabályzó külön tételben) , légráccsal (frontlap),  DAIKIN FWF02BF Qf(1)=2,12kW Qh(1)=0,98kW - 1db Légrács Euro rasztert méretű 600x600 BYFQ60B3 - 1db 4 utas szelep és mozgató 2cs. fancoilhoz EKMV3C09B - 2db Szelep vezérlő PCB panel EKRP1C11 - 1db Szerelődoboz kiegészítő kártyához KRP1H98 - 1db </t>
  </si>
  <si>
    <t>83-027-016-0241143</t>
  </si>
  <si>
    <t>Klímakonvektor elhelyezése, kazettás fan-coil, frisslevegő csatlakozás nélkül, 4 csöves rendszer, szelepkészlettel és szelepvezérlővel, fali vezetékes szabályzóval (szabályzó külön tételben) , légráccsal (frontlap),  DAIKIN FWC06BF Qf(1)=4,23kW Qh(1)=3,81kW - 1db Légrács körbe kifúvós kazettás beltérihez BYCQ140C - 1db 4 utas szelep és mozgató 2cs. fancoilhoz EKMV3C09B - 2db Szelep vezérlő PCB panel EKRP1C11 - 1db Szerelődoboz kiegészítő kártyához KRP1H98 - 1db</t>
  </si>
  <si>
    <t>83-027-016-0241144</t>
  </si>
  <si>
    <t xml:space="preserve">Klímakonvektor elhelyezése, kazettás fan-coil, frisslevegő csatlakozás nélkül, 4 csöves rendszer, szelepkészlettel és szelepvezérlővel, fali vezetékes szabályzóval (szabályzó külön tételben) , légráccsal (frontlap),  DAIKIN FWC07BF Qf(1)=4,55kW Qh(1)=4,03kW - 1db Légrács körbe kifúvós kazettás beltérihez BYCQ140C - 1db 4 utas szelep és mozgató 2cs. fancoilhoz EKMV3C09B - 2db Szelep vezérlő PCB panel EKRP1C11 - 1db Szerelődoboz kiegészítő kártyához KRP1H98 - 1db </t>
  </si>
  <si>
    <t>83-027-016-0241145</t>
  </si>
  <si>
    <t>Klímakonvektor elhelyezése, kazettás fan-coil, frisslevegő csatlakozás nélkül, 4 csöves rendszer, szelepkészlettel és szelepvezérlővel, fali vezetékes szabályzóval (szabályzó külön tételben) , légráccsal (frontlap),  DAIKIN FWC08BF Qf(1)=5,21kW Qh(1)=4,75kW - 1db Légrács körbe kifúvós kazettás beltérihez BYCQ140C - 1db 4 utas szelep és mozgató 2cs. fancoilhoz EKMV3C09B - 2db Szelep vezérlő PCB panel EKRP1C11 - 1db Szerelődoboz kiegészítő kártyához KRP1H98 - 1db</t>
  </si>
  <si>
    <t>83-027-016-0241146</t>
  </si>
  <si>
    <t>Klímakonvektor elhelyezése, kazettás fan-coil, frisslevegő csatlakozás nélkül, 4 csöves rendszer, szelepkészlettel és szelepvezérlővel, fali vezetékes szabályzóval (szabályzó külön tételben), légráccsal (frontlap),  DAIKIN FWC09BF Qf(1)=6,13kW Qh(1)=5,65kW - 1db Légrács körbe kifúvós kazettás beltérihez BYCQ140C - 1db 4 utas szelep és mozgató 2cs. fancoilhoz EKMV3C09B - 2db Szelep vezérlő PCB panel EKRP1C11 - 1db Szerelődoboz kiegészítő kártyához KRP1H98 - 1db</t>
  </si>
  <si>
    <t>K-tétel</t>
  </si>
  <si>
    <t>Fali vezetékes szabályzó helyiség termosztát LCD kijelzővel, idő programmal légfüggőnyhöz</t>
  </si>
  <si>
    <t>DAIKIN fali vezetékes szabályzó FWG fan-coilhoz BRC51A61</t>
  </si>
  <si>
    <t>DAIKIN fali vezetékes szabályzó kazettás fan-coilhoz BRC315D</t>
  </si>
  <si>
    <t>DAIKIN fali vezetékes szabályzó parapettes fan-coilhoz FWEC1A</t>
  </si>
  <si>
    <t>84-016-042-0000000</t>
  </si>
  <si>
    <t>Osztott folyadékhűtő rendszer csővezeték szakaszból adódó plusz hűtőgázzal (R410A) történő feltőltés.</t>
  </si>
  <si>
    <t>84-016-043-0000000</t>
  </si>
  <si>
    <t>Kazánház illetve hőközpont beszabályozása, beüzemelése 45.441 - 69.780 W teljesítmény között Kazánház fűtési rendszerének beszabályozása és beüzemelése</t>
  </si>
  <si>
    <t>84-016-043-0000001</t>
  </si>
  <si>
    <t>Kazánház illetve hőközpont beszabályozása, beüzemelése 45.441 - 69.780 W teljesítmény között Kazánház hűtési rendszerének beszabályozása és beüzemelése</t>
  </si>
  <si>
    <t>84-016-043-0000002</t>
  </si>
  <si>
    <t>Fűtés - hűtés szerelési munkák próbái Fűtési - hűtési vezetékrendszer nyomáspróbája</t>
  </si>
  <si>
    <t>84-016-043-0000003</t>
  </si>
  <si>
    <t>Fűtés szerelési munkák próbái Próbafűtés fűtési rendszer beszabályozása 70kW teljesítményig</t>
  </si>
  <si>
    <t>84-016-043-0000004</t>
  </si>
  <si>
    <t>Hűtés szerelési munkák próbái Próbahűtés hűtési rendszer beszabályozása 50kW teljesítményig</t>
  </si>
  <si>
    <t>84-016-043-0000005</t>
  </si>
  <si>
    <t>Fűtési - hűtés szerelési munkák átadás Átvételi eljárásával kapcsolatos költségek, átadási dokumentáció készítése</t>
  </si>
  <si>
    <t>84-016-043-0000006</t>
  </si>
  <si>
    <t>Fűtési - hűtés szerelési munkák átadás Átvételi eljárásával kapcsolatos költségek, átadási eljárás lefolytatása</t>
  </si>
  <si>
    <t>84-016-043-0000007</t>
  </si>
  <si>
    <t>Fűtési - hűtés szerelési munkák átadás Átvételi eljárásával kapcsolatos költségek, kezelési utasítás készítése</t>
  </si>
  <si>
    <t>84-016-043-0000008</t>
  </si>
  <si>
    <t>Fűtési - hűtés szerelési munkák átadás Átvételi eljárásával kapcsolatos költségek, kezelésre vonatkozó kioktatás</t>
  </si>
  <si>
    <t>84-016-043-0000009</t>
  </si>
  <si>
    <t>Fűtési - hűtés szerelési munkák átadás Átvételi eljárásával kapcsolatos költségek, D terv készítése</t>
  </si>
  <si>
    <t xml:space="preserve">ANYAG + DÍJ : </t>
  </si>
  <si>
    <t>Szellőzés szerelés kiviteli munkáihoz</t>
  </si>
  <si>
    <t>48-008-004-0090623</t>
  </si>
  <si>
    <t>Csővezeték, légcsatorna hőszigetelése, alufóliára kasírozott kőzet- vagy üveggyapot lemezzel, öntapadó alufóliával ragasztva, horganyzott acélhuzal felerősítéssel Larock lamell 40ALS 50 mm hő és hangszigetelő</t>
  </si>
  <si>
    <t>48-008-101-0114014</t>
  </si>
  <si>
    <t>Csővezeték, szögletes- vagy körkeresztmetszetű légcsatorna hőszigetelése szintetikus gumialapú szigetelőlemezzel, ragasztással, egy rétegben NMC INSUL-K lap tekercsben, falvastagság  13 mm</t>
  </si>
  <si>
    <t>Egys</t>
  </si>
  <si>
    <t>83-001-006-0810063</t>
  </si>
  <si>
    <t>Négyszögkeresztmetszetű légcsatorna szerelése horganyzott acéllemezből, tartószerkezet nélkül; lemezvastagság: 0,9 mm, 501 - 1000 mm oldalhosszúságig Egyenes légcsatorna, horganyzott acéllemezből</t>
  </si>
  <si>
    <t>83-001-026-0812007</t>
  </si>
  <si>
    <t>Négyszögkeresztmetszetű légcsatorna idomok szerelése horganyzott acéllemezből, tartószerkezet nélkül; lemezvastagság: 0,9 mm, 501 - 1000 mm oldalhosszúságig Szögletes légcsatorna, idom, horganyzott acéllemezből, lemez vastagság: 0,9</t>
  </si>
  <si>
    <t>83-001-201-0830002</t>
  </si>
  <si>
    <t>Spirálkorcolt lemezcső szerelése horganyzott acéllemezből, tartószerkezet nélkül, NÁ  63 - 150 mm SPIKO spirálkorcolt lemezcső borda nélkül, horganyzott acéllemezből, v=0,5 mm, NÁ 100 mm</t>
  </si>
  <si>
    <t>83-001-201-0830004</t>
  </si>
  <si>
    <t>Spirálkorcolt lemezcső szerelése horganyzott acéllemezből, tartószerkezet nélkül, NÁ  63 - 150 mm SPIKO spirálkorcolt lemezcső borda nélkül, horganyzott acéllemezből, v=0,5 mm, NÁ 125 mm</t>
  </si>
  <si>
    <t>83-001-202-0830007</t>
  </si>
  <si>
    <t>Spirálkorcolt lemezcső szerelése horganyzott acéllemezből, tartószerkezet nélkül, NÁ 160 - 250 mm  SPIKO spirálkorcolt lemezcső borda nélkül, horganyzott acéllemezből, v=0,5 mm, NÁ 160 mm</t>
  </si>
  <si>
    <t>83-001-202-0830009</t>
  </si>
  <si>
    <t>Spirálkorcolt lemezcső szerelése horganyzott acéllemezből, tartószerkezet nélkül, NÁ 160 - 250 mm  SPIKO spirálkorcolt lemezcső borda nélkül, horganyzott acéllemezből, v=0,5 mm, NÁ 200 mm</t>
  </si>
  <si>
    <t>83-001-371-0532222</t>
  </si>
  <si>
    <t>Hangcsillapított hajlítható lemezcsövek szerelése, alumínium lemezből, tartószerkezet nélkül, NÁ  63 - NÁ 150 mm AIRVENT SONODEC 25 kettősfalú hangszigetelt flexibilis cső, 25 mm-es szigeteléssel, NÁ 100 mm</t>
  </si>
  <si>
    <t>83-001-371-0532224</t>
  </si>
  <si>
    <t>Hangcsillapított hajlítható lemezcsövek szerelése, alumínium lemezből, tartószerkezet nélkül, NÁ  63 - NÁ 150 mm  AIRVENT SONODEC 25 kettősfalú hangszigetelt flexibilis cső, 25 mm-es szigeteléssel, NÁ 125 mm</t>
  </si>
  <si>
    <t>83-001-372-0532227</t>
  </si>
  <si>
    <t>Hangcsillapított hajlítható lemezcsövek szerelése, alumínium lemezből, tartószerkezet nélkül, NÁ 160 - NÁ 250 mm AIRVENT SONODEC 25 kettősfalú hangszigetelt flexibilis cső, 25 mm-es szigeteléssel, NÁ 160 mm</t>
  </si>
  <si>
    <t>83-001-372-0532229</t>
  </si>
  <si>
    <t>Hangcsillapított hajlítható lemezcsövek szerelése, alumínium lemezből, tartószerkezet nélkül, NÁ 160 - NÁ 250 mm  AIRVENT SONODEC 25 kettősfalú hangszigetelt flexibilis cső, 25 mm-es szigeteléssel, NÁ 200 mm</t>
  </si>
  <si>
    <t>83-001-401-0860402</t>
  </si>
  <si>
    <t>Horganyzott acéllemez idom szerelése spirálkorcolt vagy hajlítható lemezcsőhöz, NÁ  80 - 150 mm VF-01 csőkapcsoló közbetét, horganyzott acéllemezből, NÁ 125 mm</t>
  </si>
  <si>
    <t>83-001-401-0860461</t>
  </si>
  <si>
    <t>Horganyzott acéllemez idom szerelése spirálkorcolt vagy hajlítható lemezcsőhöz, NÁ  80 - 150 mm VF-04 90 fokos ívcső, horganyzott acéllemezből, NÁ 100 mm</t>
  </si>
  <si>
    <t>83-001-401-0860462</t>
  </si>
  <si>
    <t>Horganyzott acéllemez idom szerelése spirálkorcolt vagy hajlítható lemezcsőhöz, NÁ  80 - 150 mm VF-04 90 fokos ívcső, horganyzott acéllemezből, NÁ 125 mm</t>
  </si>
  <si>
    <t>83-001-401-0860505</t>
  </si>
  <si>
    <t>Horganyzott acéllemez idom szerelése spirálkorcolt vagy hajlítható lemezcsőhöz, NÁ  80 - 150 mm VF-06 elágazó idom, horganyzott acéllemezből, NÁ 125/100/125 mm</t>
  </si>
  <si>
    <t>83-001-401-0860506</t>
  </si>
  <si>
    <t>Horganyzott acéllemez idom szerelése spirálkorcolt vagy hajlítható lemezcsőhöz, NÁ  80 - 150 mm VF-06 elágazó idom, horganyzott acéllemezből, NÁ 125/125/125 mm</t>
  </si>
  <si>
    <t>83-001-401-0860614</t>
  </si>
  <si>
    <t>Horganyzott acéllemez idom szerelése spirálkorcolt vagy hajlítható lemezcsőhöz, NÁ  80 - 150 mm VF-08, VF-09 szűkítő idom, horganyzott acéllemezből, NÁ 125/100 mm</t>
  </si>
  <si>
    <t>83-001-401-0860651</t>
  </si>
  <si>
    <t>Horganyzott acéllemez idom szerelése spirálkorcolt vagy hajlítható lemezcsőhöz, NÁ  80 - 150 mm VF-10 pillangószelep, horganyzott acéllemezből, NÁ 100 mm</t>
  </si>
  <si>
    <t>83-001-401-0860652</t>
  </si>
  <si>
    <t>Horganyzott acéllemez idom szerelése spirálkorcolt vagy hajlítható lemezcsőhöz, NÁ  80 - 150 mm VF-10 pillangószelep, horganyzott acéllemezből, NÁ 125 mm</t>
  </si>
  <si>
    <t>83-001-402-0860404</t>
  </si>
  <si>
    <t>Horganyzott acéllemez idom szerelése spirálkorcolt vagy hajlítható lemezcsőhöz, NÁ 160 - 250 mm VF-01 csőkapcsoló közbetét, horganyzott acéllemezből, NÁ 160 mm</t>
  </si>
  <si>
    <t>83-001-402-0860406</t>
  </si>
  <si>
    <t>Horganyzott acéllemez idom szerelése spirálkorcolt vagy hajlítható lemezcsőhöz, NÁ 160 - 250 mm VF-01 csőkapcsoló közbetét, horganyzott acéllemezből, NÁ 200 mm</t>
  </si>
  <si>
    <t>83-001-402-0860465</t>
  </si>
  <si>
    <t>Horganyzott acéllemez idom szerelése spirálkorcolt vagy hajlítható lemezcsőhöz, NÁ 160 - 250 mm VF-04 90 fokos ívcső, horganyzott acéllemezből, NÁ 160 mm</t>
  </si>
  <si>
    <t>83-001-402-0860466</t>
  </si>
  <si>
    <t>Horganyzott acéllemez idom szerelése spirálkorcolt vagy hajlítható lemezcsőhöz, NÁ 160 - 250 mm VF-04 90 fokos ívcső, horganyzott acéllemezből, NÁ 200 mm</t>
  </si>
  <si>
    <t>83-001-402-0860487</t>
  </si>
  <si>
    <t>Horganyzott acéllemez idom szerelése spirálkorcolt vagy hajlítható lemezcsőhöz, NÁ 160 - 250 mm VF-05 45 fokos ívcső, horganyzott acéllemezből, NÁ 200 mm</t>
  </si>
  <si>
    <t>83-001-402-0860514</t>
  </si>
  <si>
    <t>Horganyzott acéllemez idom szerelése spirálkorcolt vagy hajlítható lemezcsőhöz, NÁ 160 - 250 mm VF-06 elágazó idom, horganyzott acéllemezből, NÁ 125/160/125 mm</t>
  </si>
  <si>
    <t>83-001-402-0860515</t>
  </si>
  <si>
    <t>Horganyzott acéllemez idom szerelése spirálkorcolt vagy hajlítható lemezcsőhöz, NÁ 160 - 250 mm VF-06 elágazó idom, horganyzott acéllemezből, NÁ 160/100/160 mm</t>
  </si>
  <si>
    <t>83-001-402-0860516</t>
  </si>
  <si>
    <t>Horganyzott acéllemez idom szerelése spirálkorcolt vagy hajlítható lemezcsőhöz, NÁ 160 - 250 mm VF-06 elágazó idom, horganyzott acéllemezből, NÁ 160/125/160 mm</t>
  </si>
  <si>
    <t>83-001-402-0860518</t>
  </si>
  <si>
    <t>Horganyzott acéllemez idom szerelése spirálkorcolt vagy hajlítható lemezcsőhöz, NÁ 160 - 250 mm VF-06 elágazó idom, horganyzott acéllemezből, NÁ 200/100/200 mm</t>
  </si>
  <si>
    <t>83-001-402-0860519</t>
  </si>
  <si>
    <t>Horganyzott acéllemez idom szerelése spirálkorcolt vagy hajlítható lemezcsőhöz, NÁ 160 - 250 mm VF-06 elágazó idom, horganyzott acéllemezből, NÁ 200/125/200 mm</t>
  </si>
  <si>
    <t>83-001-402-0860520</t>
  </si>
  <si>
    <t>Horganyzott acéllemez idom szerelése spirálkorcolt vagy hajlítható lemezcsőhöz, NÁ 160 - 250 mm VF-06 elágazó idom, horganyzott acéllemezből, NÁ 200/160/200 mm</t>
  </si>
  <si>
    <t>83-001-402-0860523</t>
  </si>
  <si>
    <t>Horganyzott acéllemez idom szerelése spirálkorcolt vagy hajlítható lemezcsőhöz, NÁ 160 - 250 mm VF-06 elágazó idom, horganyzott acéllemezből, NÁ 200/200/200 mm</t>
  </si>
  <si>
    <t>83-001-402-0860617</t>
  </si>
  <si>
    <t>Horganyzott acéllemez idom szerelése spirálkorcolt vagy hajlítható lemezcsőhöz, NÁ 160 - 250 mm VF-08, VF-09 szűkítő idom, horganyzott acéllemezből, NÁ 160/100 mm</t>
  </si>
  <si>
    <t>83-001-402-0860618</t>
  </si>
  <si>
    <t>Horganyzott acéllemez idom szerelése spirálkorcolt vagy hajlítható lemezcsőhöz, NÁ 160 - 250 mm VF-08, VF-09 szűkítő idom, horganyzott acéllemezből, NÁ 160/125 mm</t>
  </si>
  <si>
    <t>83-001-402-0860619</t>
  </si>
  <si>
    <t>Horganyzott acéllemez idom szerelése spirálkorcolt vagy hajlítható lemezcsőhöz, NÁ 160 - 250 mm VF-08, VF-09 szűkítő idom, horganyzott acéllemezből, NÁ 200/100 mm</t>
  </si>
  <si>
    <t>83-001-402-0860620</t>
  </si>
  <si>
    <t>Horganyzott acéllemez idom szerelése spirálkorcolt vagy hajlítható lemezcsőhöz, NÁ 160 - 250 mm VF-08, VF-09 szűkítő idom, horganyzott acéllemezből, NÁ 200/125 mm</t>
  </si>
  <si>
    <t>83-001-402-0860621</t>
  </si>
  <si>
    <t>Horganyzott acéllemez idom szerelése spirálkorcolt vagy hajlítható lemezcsőhöz, NÁ 160 - 250 mm VF-08, VF-09 szűkítő idom, horganyzott acéllemezből, NÁ 200/160 mm</t>
  </si>
  <si>
    <t>83-001-402-0860622</t>
  </si>
  <si>
    <t>Horganyzott acéllemez idom szerelése spirálkorcolt vagy hajlítható lemezcsőhöz, NÁ 160 - 250 mm VF-08, VF-09 szűkítő idom, horganyzott acéllemezből, NÁ 200/180 mm</t>
  </si>
  <si>
    <t>83-001-402-0860655</t>
  </si>
  <si>
    <t>Horganyzott acéllemez idom szerelése spirálkorcolt vagy hajlítható lemezcsőhöz, NÁ 160 - 250 mm VF-10 pillangószelep, horganyzott acéllemezből, NÁ 160 mm</t>
  </si>
  <si>
    <t>83-001-402-0860656</t>
  </si>
  <si>
    <t>Horganyzott acéllemez idom szerelése spirálkorcolt vagy hajlítható lemezcsőhöz, NÁ 160 - 250 mm VF-10 pillangószelep, horganyzott acéllemezből, NÁ 200 mm</t>
  </si>
  <si>
    <t>83-001-402-0860906</t>
  </si>
  <si>
    <t>Horganyzott acéllemez idom szerelése spirálkorcolt vagy hajlítható lemezcsőhöz, NÁ 160 - 250 mm VF-18 esővédő sapka, horganyzott acéllemezből, NÁ 200 mm RAL1019 színben</t>
  </si>
  <si>
    <t>83-001-502-0000000</t>
  </si>
  <si>
    <t>Négyszögkeresztmetszetű légcsatorna szerelés kötésanyaga; felületnagyság: 501 - 1000 mm oldalhosszúságig</t>
  </si>
  <si>
    <t>83-001-502-0000001</t>
  </si>
  <si>
    <t>Körkeresztmetszetű légcsatorna szerelés kötésanyaga; felületnagyság: NA315 mm átmérőig</t>
  </si>
  <si>
    <t>83-001-522-0000000</t>
  </si>
  <si>
    <t>Négyszögkeresztmetszetű légcsatorna tartószerkezete; felületnagyság: 501 - 1000 mm oldalhosszúságig</t>
  </si>
  <si>
    <t>83-001-531-0000000</t>
  </si>
  <si>
    <t>Körkeresztmetszetű légcsatornák függesztései, gumis bilincsekkel kompletten NÁ  80 - 150 mm-ig</t>
  </si>
  <si>
    <t>83-001-532-0000000</t>
  </si>
  <si>
    <t>Körkeresztmetszetű légcsatornák függesztései, gumis bilincsekkel kompletten NÁ 160 - 250 mm-ig</t>
  </si>
  <si>
    <t>83-001-533-0000000</t>
  </si>
  <si>
    <t>Körkeresztmetszetű légcsatornák függesztései, NÁ 280 - 450 mm-ig</t>
  </si>
  <si>
    <t>83-002-003-0110057</t>
  </si>
  <si>
    <t>Négyszögkeresztmetszetű légrács felszerelése lemezcsatornára; felületnagyság: 0,26 - 0,60 m2-ig AIRVENT aprólamellás rács egysoros, DR H/L = 800 x 400 mm</t>
  </si>
  <si>
    <t>83-002-052-0433492</t>
  </si>
  <si>
    <t>Négyszögkeresztmetszetű fixzsalu, túlnyomást kibocsátó zsalu felszerelése, lemezcsatornára; felületnagyság: 0,1 - 0,25 m2-ig AIRVENT YL esővédő fixzsalu, horg.acél házzal, és levéllel, dróthálóval, H/B = 500/ 300 mm RAL1019 szinben</t>
  </si>
  <si>
    <t>83-002-052-0433502</t>
  </si>
  <si>
    <t>Négyszögkeresztmetszetű fixzsalu, túlnyomást kibocsátó zsalu felszerelése, lemezcsatornára; felületnagyság: 0,1 - 0,25 m2-ig AIRVENT YL esővédő fixzsalu, horg.acél házzal, és levéllel, dróthálóval, H/B = 600/ 300 mm RAL1019 színben</t>
  </si>
  <si>
    <t>Négyszögkeresztmetszetű fixzsalu, túlnyomást kibocsátó zsalu felszerelése, lemezcsatornára; felületnagyság: 0,1 - 0,25 m2-ig AIRVENT YL esővédő fixzsalu, horg.acél házzal, és levéllel, dróthálóval, H/B = 800/ 250 mm RAL1019 színben</t>
  </si>
  <si>
    <t>83-002-111-0114572</t>
  </si>
  <si>
    <t>Kiegészítő elemek felszerelése körkeresztmetszetű mennyezeti befúvókhoz, NÁ 350 mm-ig RAMA rögzítő hüvely, acéllemezből, RAL 9010 festve, NÁ 100 mm légszelephez</t>
  </si>
  <si>
    <t>83-002-111-0114573</t>
  </si>
  <si>
    <t>Kiegészítő elemek felszerelése körkeresztmetszetű mennyezeti befúvókhoz, NÁ 350 mm-ig RAMA rögzítő hüvely, acéllemezből, RAL 9010 festve, NÁ 125 mm légszelephez</t>
  </si>
  <si>
    <t>83-002-111-0114574</t>
  </si>
  <si>
    <t>Kiegészítő elemek felszerelése körkeresztmetszetű mennyezeti befúvókhoz, NÁ 350 mm-ig RAMA rögzítő hüvely, acéllemezből, RAL 9010 festve, NÁ 160 mm légszelephez</t>
  </si>
  <si>
    <t>83-002-111-0114575</t>
  </si>
  <si>
    <t>Kiegészítő elemek felszerelése körkeresztmetszetű mennyezeti befúvókhoz, NÁ 350 mm-ig RAMA rögzítő hüvely, acéllemezből, RAL 9010 festve, NÁ 200 mm légszelephez</t>
  </si>
  <si>
    <t>83-002-121-0114552</t>
  </si>
  <si>
    <t>Légszelep felszerelése lemezcsatornára, NÁ 350 mm-ig LS elszívó légszelep, acéllemezből, RAL 9010 festve, NÁ 100 mm</t>
  </si>
  <si>
    <t>83-002-121-0114553</t>
  </si>
  <si>
    <t>Légszelep felszerelése lemezcsatornára, NÁ 350 mm-ig LF elszívó légszelep, acéllemezből, RAL 9010 festve, NÁ 125 mm</t>
  </si>
  <si>
    <t>83-002-121-0114554</t>
  </si>
  <si>
    <t>Légszelep felszerelése lemezcsatornára, NÁ 350 mm-ig LF elszívó légszelep, acéllemezből, RAL 9010 festve, NÁ 160 mm</t>
  </si>
  <si>
    <t>83-002-121-0114555</t>
  </si>
  <si>
    <t>Légszelep felszerelése lemezcsatornára, NÁ 350 mm-ig LF elszívó légszelep, acéllemezből, RAL 9010 festve, NÁ 200 mm</t>
  </si>
  <si>
    <t>83-002-121-0114562</t>
  </si>
  <si>
    <t>Légszelep felszerelése lemezcsatornára, NÁ 350 mm-ig LF befúvó légszelep, acéllemezből, RAL 9010 festve, NÁ 100 mm</t>
  </si>
  <si>
    <t>83-002-121-0114563</t>
  </si>
  <si>
    <t>Légszelep felszerelése lemezcsatornára, NÁ 350 mm-ig LF befúvó légszelep, acéllemezből, RAL 9010 festve, NÁ 125 mm</t>
  </si>
  <si>
    <t>83-002-121-0114564</t>
  </si>
  <si>
    <t>Légszelep felszerelése lemezcsatornára, NÁ 350 mm-ig LF befúvó légszelep, acéllemezből, RAL 9010 festve, NÁ 160 mm</t>
  </si>
  <si>
    <t>83-002-121-0114565</t>
  </si>
  <si>
    <t>Légszelep felszerelése lemezcsatornára, NÁ 350 mm-ig LF befúvó légszelep, acéllemezből, RAL 9010 festve, NÁ 200 mm</t>
  </si>
  <si>
    <t>83-002-152-0131866</t>
  </si>
  <si>
    <t>Négyszögkeresztmetszetű légcsatorna lezárása madárvédő hállóval 500x500-as méretben</t>
  </si>
  <si>
    <t>83-002-161-0131981</t>
  </si>
  <si>
    <t>Körkeresztmetszetű légcsatorna lezárása madárvédő hállóval NA200 -as méretben</t>
  </si>
  <si>
    <t>83-006-622-0142067</t>
  </si>
  <si>
    <t>Kiegészítő elemek elhelyezése csőventilátorhoz; járókerék átmérő: 200 mm felett Visszacsapó szelep NA 355 mm</t>
  </si>
  <si>
    <t>83-006-622-0144087</t>
  </si>
  <si>
    <t>Kiegészítő elemek elhelyezése csőventilátorhoz; járókerék átmérő: 200 mm felett AIRVENT MK 355 rezgéstompító bilincs csőventilátorhoz</t>
  </si>
  <si>
    <t>83-025-011-0340502</t>
  </si>
  <si>
    <t>Viessmann Vitovent 300-W HR A400 központi szellőztető berendezés beüzemelés</t>
  </si>
  <si>
    <t>83-025-011-0340504</t>
  </si>
  <si>
    <t>Légtechnikai rendszerek beszabályozása, beszabályozási jegyzőkönyv elkészítésével.</t>
  </si>
  <si>
    <t>83-025-011-0340505</t>
  </si>
  <si>
    <t>Szellőzés szerelési, munkák átadás - átvételi eljárásával kapcsolatos költségek                        Átadási dokumentáció készítése</t>
  </si>
  <si>
    <t>83-025-011-0340506</t>
  </si>
  <si>
    <t>Szellőzés szerelési, munkák átadás - átvételi eljárásával kapcsolatos költségek                      Átadási eljárás lefolytatása</t>
  </si>
  <si>
    <t>83-025-011-0340507</t>
  </si>
  <si>
    <t>Szellőzés szerelési, munkák átadás - átvételi eljárásával kapcsolatos költségek                           Kezelési utasítás készítése</t>
  </si>
  <si>
    <t>83-025-011-0340508</t>
  </si>
  <si>
    <t>Szellőzés szerelési, munkák átadás - átvételi eljárásával kapcsolatos költségek                     Kezelésre vonatkozó kioktatás</t>
  </si>
  <si>
    <t>83-025-011-0340509</t>
  </si>
  <si>
    <t>Szellőzés szerelési, munkák átadás - átvételi eljárásával kapcsolatos költségek                                   D terv készítése</t>
  </si>
  <si>
    <t>ANYAG + DÍJ :</t>
  </si>
  <si>
    <t>Belső gázszerelés kiviteli munkáihoz</t>
  </si>
  <si>
    <t>Alapozás cső és regisztercső felületén (80 NÁ-ig), függesztőn és tartóvason, sormosdó állványzaton, mínium helyettesítő adalékos alapozóval korróziógátló alapozó</t>
  </si>
  <si>
    <t>Fedőmázolás, cső és regisztercső felületén 80 NÁ-ig, függesztőn és tartóvason, sormosdó állványzaton, műgyantabázisú (alkid) oldószertartalmú alapozóval</t>
  </si>
  <si>
    <t>54-005-041-0112263</t>
  </si>
  <si>
    <t>KPE nyomócső szerelése, földárokban, hegesztett kötésekkel, idomok nélkül, csőátmérő 20-50 mm REHAU KPE gázcső hegesztett kötéssel, SDR 11 (PN 10) PE 80, d  32 x 3,0 mm, Csz:299 303 062</t>
  </si>
  <si>
    <t>54-005-056-0210999</t>
  </si>
  <si>
    <t>KPE nyomócsőidom szerelése, hegesztett kötésekkel, csőátmérő 20-50 mm KPE-acél átmeneti idom D32/1"</t>
  </si>
  <si>
    <t>Csőtartó beépítése, fix vagy csúszó kivitelben, a csőtartó tömege: 2 kg/db-ig</t>
  </si>
  <si>
    <t>81-003-001-0110108</t>
  </si>
  <si>
    <t>Varratnélküli fekete acélcső gázvezeték szerelése szabadon vagy horonyba, hegesztett kötésekkel, tartószerkezettel, szakaszos tömörségi próbával 15 NÁ-ig Fekete acélcső MSZ 120/2 A 37X 3/4" simavégű</t>
  </si>
  <si>
    <t>81-003-003-0110113</t>
  </si>
  <si>
    <t>Varratnélküli fekete acélcső gázvezeték szerelése szabadon vagy horonyba, hegesztett kötésekkel, tartószerkezettel, szakaszos tömörségi próbával 25 NÁ Fekete acélcső MSZ 120/2 A 37X 1" simavégű</t>
  </si>
  <si>
    <t>81-011-001-0131004</t>
  </si>
  <si>
    <t>Védőburkolat elhelyezése acélcsőre fekete acélcsőből NÁ40</t>
  </si>
  <si>
    <t>82-001-222-0131011</t>
  </si>
  <si>
    <t>Kétoldalon menetes szerelvény elhelyezése, külső vagy belső menettel, illetve hollandival csatlakoztatva, 15 NÁ ISG UNIBALL gömbcsap szénacélból, belsőmenetes, gázra, 23951/B, PN 40 DN 20 - 3/4"</t>
  </si>
  <si>
    <t>82-010-001-0000000</t>
  </si>
  <si>
    <t>Oldalfalba sülyesztett gáznyomás szaabályzó állomás EKB10 nyomásszabályzó állomás HGR1 lemezszekrényben. Pbe=4bar, Pki=28mbar</t>
  </si>
  <si>
    <t>82-010-017-0340023</t>
  </si>
  <si>
    <t>Gázüzemű lakásfűtő készülék elhelyezése, víz és gázoldali bekötése, földgázra, felszerelve, 21 kW teljesítmény fölött VIESSMANN VITODENS 100-W 35kW fali gázkazán</t>
  </si>
  <si>
    <t>82-010-018-0000001</t>
  </si>
  <si>
    <t>Égéstermék elvezető rendszer elhelyezése az alábbi idomoknak megfelelően: LIK koncentrikus ellenőrző egyenes idom DN60/100 (LPRTK5) LIK koncentrikus cső DN60/100 L=0,5m (LPRKTK5) LIK tetőátvezető idom DN60/100 L=1,6m (DPDS15) Lapostető átvezető idom DN125 (UV álló műanyag) (ALPP35)</t>
  </si>
  <si>
    <t>82-010-018-0000002</t>
  </si>
  <si>
    <t>Gázvezeték szakaszos és hálózati tömörségi nyomáspróbája,</t>
  </si>
  <si>
    <t>82-010-018-0000004</t>
  </si>
  <si>
    <t>Gáz hatósági átadási eljárás lebonyolítása</t>
  </si>
  <si>
    <t>82-010-018-0000005</t>
  </si>
  <si>
    <t>Kémény hatósági átadás.</t>
  </si>
  <si>
    <t>82-010-018-0000006</t>
  </si>
  <si>
    <t>Belső gázszerelési munkák átadás Átvételi eljárásával kapcsolatos költségek, átadási dokumentáció készítése</t>
  </si>
  <si>
    <t>82-010-018-0000007</t>
  </si>
  <si>
    <t>Belső gázszerelési munkák átadás Átvételi eljárásával kapcsolatos költségek, átadási eljárás lefolytatása</t>
  </si>
  <si>
    <t>82-010-018-0000008</t>
  </si>
  <si>
    <t>Belső gázszerelési munkák átadás Átvételi eljárásával kapcsolatos költségek, kezelési utasítás készítése</t>
  </si>
  <si>
    <t>82-010-018-0000009</t>
  </si>
  <si>
    <t>Belső gázszerelési munkák átadás Átvételi eljárásával kapcsolatos költségek, kezelésre vonatkozó kioktatás</t>
  </si>
  <si>
    <t>82-010-018-0000010</t>
  </si>
  <si>
    <t>Belső gázszerelési munkák átadás Átvételi eljárásával kapcsolatos költségek, D terv készítése</t>
  </si>
  <si>
    <t>NYÍREGYHÁZA  ÁLLATPARK  LÁTOGATÓ  KÖZPONT  FEJLESZTÉSE</t>
  </si>
  <si>
    <t>Nyíregyháza - Sóstógyógyfürdő  Sóstói  út  15010/2  hrsz.</t>
  </si>
  <si>
    <t>FOGYASZTÓI  GÁZVEZETÉK  ÉPÍTÉSE  ÉS  SZANÁLÁSA</t>
  </si>
  <si>
    <t>Munkanem száma és megnevezése</t>
  </si>
  <si>
    <t>12 Felvonulási létesítmények</t>
  </si>
  <si>
    <t>21 Irtás, föld- és sziklamunka</t>
  </si>
  <si>
    <t>53 Közműcsatorna-építés</t>
  </si>
  <si>
    <t>54 Közműcsővezetékek és -szerelvények szerelése</t>
  </si>
  <si>
    <t>61 Útburkolatalap és makadámburkolat készítése</t>
  </si>
  <si>
    <t>62 Kőburkolat készítése</t>
  </si>
  <si>
    <t>Munkanemek összesen:</t>
  </si>
  <si>
    <t>Anyag és díj összesen</t>
  </si>
  <si>
    <t>ÁFA  27  %</t>
  </si>
  <si>
    <t>BRUTTÓ  ÖSSZESEN</t>
  </si>
  <si>
    <t>12-000-0</t>
  </si>
  <si>
    <t>Csatlakozási pont kiépítése biztosított anyaggal, szakfelügyelet mellett - a TIGÁZ-DSO KFT</t>
  </si>
  <si>
    <t>21-003-6.1.1</t>
  </si>
  <si>
    <r>
      <t>Munkaárok földkiemelése közmű nélküli területen, gépi erővel, kiegészítő kézi munkával, bármely konzisztenciájú, I-IV. oszt. talajban, dúcolás nélkül, 3,0 m</t>
    </r>
    <r>
      <rPr>
        <vertAlign val="superscript"/>
        <sz val="8"/>
        <color indexed="8"/>
        <rFont val="Times New Roman"/>
        <family val="1"/>
        <charset val="238"/>
      </rPr>
      <t>2</t>
    </r>
    <r>
      <rPr>
        <sz val="8"/>
        <color indexed="8"/>
        <rFont val="Times New Roman"/>
        <family val="1"/>
        <charset val="238"/>
      </rPr>
      <t xml:space="preserve"> szelvényig</t>
    </r>
  </si>
  <si>
    <t>21-003-11.1.1</t>
  </si>
  <si>
    <t>Földvisszatöltés munkagödörbe vagy munkaárokba, tömörítés nélkül, réteges elterítéssel, I-IV. osztályú talajban, kézi erővel, az anyag súlypontja karoláson belül, a vezeték (műtárgy) felett és mellett 50 cm vastagságig</t>
  </si>
  <si>
    <t>21-003-11.2.1</t>
  </si>
  <si>
    <t>Földvisszatöltés munkagödörbe vagy munkaárokba, tömörítés nélkül, réteges elterítéssel, I-IV. osztályú talajban, gépi erővel, az anyag súlypontja 10,0 m-en belül, a vezetéket (műtárgyat) környező 50 cm-en túli szelvényrészben</t>
  </si>
  <si>
    <t>21-004-4.1.2-0120015</t>
  </si>
  <si>
    <t>Talajjavító réteg készítése vonalas létesítményeknél, 3,00 m szélességig vagy építményen belül, osztályozatlan kavicsból Nyers homokos kavics, NHK 0/63 Q-TT, Nyékládháza 0,25 m vastagságban</t>
  </si>
  <si>
    <t>21-004-5.1.1.1</t>
  </si>
  <si>
    <t>Tükörkészítés tömörítés nélkül, sík felületen gépi erővel, kiegészítő kézi munkával talajosztály: I-IV.</t>
  </si>
  <si>
    <t>21-008-2.1.7</t>
  </si>
  <si>
    <t>Tömörítés bármely tömörítési osztályban gépi erővel, nagy felületen, tömörségi fok: 93%</t>
  </si>
  <si>
    <t>21-008-2.3.1</t>
  </si>
  <si>
    <t>Tömörítés bármely tömörítési osztályban gépi erővel, vezeték felett és mellett, tömörségi fok: 85%</t>
  </si>
  <si>
    <t>Fejtett kiszoruló föld felrakása szállítóeszközre, géppel, talajosztály I-IV.</t>
  </si>
  <si>
    <t>21-011-11.7</t>
  </si>
  <si>
    <r>
      <t>Építési törmelék konténeres elszállítása, lerakása, lerakóhelyi díjjal, 10,0 m</t>
    </r>
    <r>
      <rPr>
        <vertAlign val="superscript"/>
        <sz val="8"/>
        <color indexed="8"/>
        <rFont val="Times New Roman"/>
        <family val="1"/>
        <charset val="238"/>
      </rPr>
      <t>3</t>
    </r>
    <r>
      <rPr>
        <sz val="8"/>
        <color indexed="8"/>
        <rFont val="Times New Roman"/>
        <family val="1"/>
        <charset val="238"/>
      </rPr>
      <t>-es konténerbe Kiszoruló fejtett föld és bontott törmelék felrakása szállítóeszközre géppel, elhelyezése belül kijelölt helyen - 10,0 km-en belül Útalap és kavicságyazat - 20 m3 Közműépítésnél - 5 m3</t>
    </r>
  </si>
  <si>
    <t>53-001-31.4.1-0131644</t>
  </si>
  <si>
    <t>Egyoldalon tokos műanyag csatornacső beépítése földárokba, gumigyűrűs kötéssel, csőidomok nélkül, 5,00 m hosszú csövekből, PIPELIFE PVC tokos csatornacső 90x3,2x5000 mm - védőcsőnek</t>
  </si>
  <si>
    <t>54-005-5.1-0110132</t>
  </si>
  <si>
    <t>PE nyomócső szerelése, földárokban, hegesztett kötésekkel, idomok nélkül, PIPELIFE PE100 gáz nyomócső 32x3,0 mm, SDR11, PE100G032X3EN200S</t>
  </si>
  <si>
    <t>54-005-6.1-0133753</t>
  </si>
  <si>
    <t>PE nyomócső idom szerelése, földárokban, hegesztett kötésekkel, PE elektrofúziós csőidom, PE 100 SDR 11 (SDR 11) PN 16, 90° könyök 32 mm, EK9032</t>
  </si>
  <si>
    <t>54-005-6.1-0246583</t>
  </si>
  <si>
    <t>PP, PE, KPE nyomócső idom szerelése, földárokban, hegesztett kötésekkel, csőátmérő: 16-50 mm között PIPELIFE PE elektrofúziós ET-idom 32 mm SDR11, T32PE100SDR11</t>
  </si>
  <si>
    <t>54-005-6.1-0246623</t>
  </si>
  <si>
    <t>KP nyomócső idom szerelése, földárokban, hegesztett kötésekkel, csőátmérő: 16-50 mm között PIPELIFE PE elektrofúziós végelzáró 32 mm SDR11, PE100K032SDR11</t>
  </si>
  <si>
    <t>54-007-3.2.1</t>
  </si>
  <si>
    <t>Védőcső lezárása gumiharang felszerelésével, méret: DN 10-65 (vezeték)/DN 90 (védőcső)</t>
  </si>
  <si>
    <t>54-016-5.1</t>
  </si>
  <si>
    <t>61-003-2.1-0710010</t>
  </si>
  <si>
    <t>Telepen kevert hidraulikus vagy vegyes kötőanyagú stabilizált réteg készítése, út helyreállítása CKt-2 jelű keverékből, cement kötőanyagú homokos kavics</t>
  </si>
  <si>
    <t>62-001-1.1</t>
  </si>
  <si>
    <t>Szegélyek bontása bármely anyagból; kiemelt vagy süllyesztett szegélyek, futósorok, betongerendával</t>
  </si>
  <si>
    <t>62-001-3.2</t>
  </si>
  <si>
    <t>Térkő burkolat bontása, betonágyazattal - bontott anyag tárolása helyben</t>
  </si>
  <si>
    <t>62-002-2.3-0610164</t>
  </si>
  <si>
    <t>Süllyesztett szegély vagy futósor készítése, alapárok kiemeléssel, beton alapgerendával, hézagolással, 40 cm hosszú előregyártott beton szegélyelemekből Beton útszegélykő, süllyesztett, 40/20/15 cm C12/15 - XN(H) földnedves kavicsbeton keverék CEM 32,5 pc. Dmax = 16 mm, m = 6,3 finomsági modulussal</t>
  </si>
  <si>
    <t>62-003-12-0618291</t>
  </si>
  <si>
    <t>Térburkolat készítése a gázvezeték felett - 8 cm-es vastagsággal, bazaltzúzalékkal kisöpörve, meglévő bontott anyag felhasználásával</t>
  </si>
  <si>
    <t>VILL-TERV KFT.</t>
  </si>
  <si>
    <t>4551 Nyíregyháza - Oros, Deák Ferenc utca 42.</t>
  </si>
  <si>
    <t>Tel./Fax.: 42/480-244</t>
  </si>
  <si>
    <t>A TOP-6. 1.4-15 Társadalmi Környezeti szempontból fenntartható turizmusfejlesztés keretében, a Nyíregyházi Állatpark látogató központjának fejlesztése -  villanyszerelési munkáihoz.</t>
  </si>
  <si>
    <t>Rácz Géza</t>
  </si>
  <si>
    <t xml:space="preserve">          villamos tervező</t>
  </si>
  <si>
    <t>Nyíregyháza, 2017. január hó.</t>
  </si>
  <si>
    <t>1. Építmény közvetlen költsége</t>
  </si>
  <si>
    <t>2.1. ÁFA vetítési alap</t>
  </si>
  <si>
    <t>2.2 27% ÁFA</t>
  </si>
  <si>
    <t>3. A munka ára</t>
  </si>
  <si>
    <t>Áramszolgáltatói hálózatfejlesztési hozzájárulás 69 kVA után 14.400 Ft/kVA</t>
  </si>
  <si>
    <t>ÁFA 27 %.</t>
  </si>
  <si>
    <t>MINDÖSSZESEN:</t>
  </si>
  <si>
    <t xml:space="preserve">Mennyiség </t>
  </si>
  <si>
    <t>Anyag</t>
  </si>
  <si>
    <t>Anyag
Összesen</t>
  </si>
  <si>
    <t>Díj
Összesen</t>
  </si>
  <si>
    <r>
      <t xml:space="preserve">Mü III. </t>
    </r>
    <r>
      <rPr>
        <sz val="11"/>
        <color theme="1"/>
        <rFont val="Calibri"/>
        <family val="2"/>
        <charset val="238"/>
        <scheme val="minor"/>
      </rPr>
      <t>Ø16 mm műanyag gégecső, falba süllyesztve</t>
    </r>
  </si>
  <si>
    <t>fm</t>
  </si>
  <si>
    <r>
      <t xml:space="preserve">Mü III. </t>
    </r>
    <r>
      <rPr>
        <sz val="10"/>
        <rFont val="Calibri"/>
        <family val="2"/>
        <charset val="238"/>
      </rPr>
      <t>Ø23</t>
    </r>
    <r>
      <rPr>
        <sz val="11"/>
        <color theme="1"/>
        <rFont val="Calibri"/>
        <family val="2"/>
        <charset val="238"/>
        <scheme val="minor"/>
      </rPr>
      <t xml:space="preserve"> mm műanyag gégecső, falba süllyesztve</t>
    </r>
  </si>
  <si>
    <t>Mü II. Ø 16 mm védőcső, falon kívül szerelve</t>
  </si>
  <si>
    <t>Mü II. Ø 21 mm védőcső, falon kívül, tartóra szerelve</t>
  </si>
  <si>
    <t>Mü II. Ø 29 mm védőcső, falon kívül, tartóra szerelve</t>
  </si>
  <si>
    <t>Mü II. Ø 36 mm védőcső, falon kívül, tartóra szerelve</t>
  </si>
  <si>
    <r>
      <t xml:space="preserve">Betonflex </t>
    </r>
    <r>
      <rPr>
        <sz val="10"/>
        <rFont val="Calibri"/>
        <family val="2"/>
        <charset val="238"/>
      </rPr>
      <t>Ø</t>
    </r>
    <r>
      <rPr>
        <sz val="11"/>
        <color theme="1"/>
        <rFont val="Calibri"/>
        <family val="2"/>
        <charset val="238"/>
        <scheme val="minor"/>
      </rPr>
      <t xml:space="preserve"> 20 mm. védőcső</t>
    </r>
  </si>
  <si>
    <r>
      <t xml:space="preserve">Betonflex  </t>
    </r>
    <r>
      <rPr>
        <sz val="10"/>
        <rFont val="Calibri"/>
        <family val="2"/>
        <charset val="238"/>
      </rPr>
      <t>Ø</t>
    </r>
    <r>
      <rPr>
        <sz val="11"/>
        <color theme="1"/>
        <rFont val="Calibri"/>
        <family val="2"/>
        <charset val="238"/>
        <scheme val="minor"/>
      </rPr>
      <t>25 mm. Védőcső</t>
    </r>
  </si>
  <si>
    <r>
      <t xml:space="preserve">betonflex </t>
    </r>
    <r>
      <rPr>
        <sz val="10"/>
        <rFont val="Calibri"/>
        <family val="2"/>
        <charset val="238"/>
      </rPr>
      <t>Ø</t>
    </r>
    <r>
      <rPr>
        <sz val="11"/>
        <color theme="1"/>
        <rFont val="Calibri"/>
        <family val="2"/>
        <charset val="238"/>
        <scheme val="minor"/>
      </rPr>
      <t>32 mm. Védőcső</t>
    </r>
  </si>
  <si>
    <t>Műanyag osztott parapetcsatorna, a jelölt szerelvények részére, asztal fölé jav. tip. LEGRAND DLP 195x65mm-es</t>
  </si>
  <si>
    <t>VERGOKÁN 65x65 mm-es fém kábeltálca  függesztő, toldó és sarokelemekkel</t>
  </si>
  <si>
    <t>VERGOKÁN 100x65 mm-es fém kábeltálca  függesztő, toldó és sarokelemekkel</t>
  </si>
  <si>
    <t>VERGOKÁN 200x65 mm-es fém kábeltálca  függesztő, toldó és sarokelemekkel</t>
  </si>
  <si>
    <t>VERGOKÁN 300x65 mm-es fém kábeltálca  függesztő, toldó és sarokelemekkel</t>
  </si>
  <si>
    <t>Tűzálló kábeltartó szerkezet elhelyezése 1 szál kábel részére</t>
  </si>
  <si>
    <t xml:space="preserve">NYY-J 2x1,5 mm2 vezeték tartószerkezetre szerelve, illetve védőcsőbe húzva </t>
  </si>
  <si>
    <t xml:space="preserve">NYY-J 3x1,5 mm2 vezeték tartószerkezetre szerelve, illetve védőcsőbe húzva </t>
  </si>
  <si>
    <t xml:space="preserve">NYY-J 3x2,5 mm2 vezeték tartószerkezetre szerelve, illetve védőcsőbe húzva </t>
  </si>
  <si>
    <t xml:space="preserve">NYY-J 4x1,5 mm2 vezeték tartószerkezetre szerelve, illetve védőcsőbe húzva </t>
  </si>
  <si>
    <t xml:space="preserve">NYY-J 5x1,5 mm2 vezeték tartószerkezetre szerelve, illetve védőcsőbe húzva </t>
  </si>
  <si>
    <t xml:space="preserve">NYY-J 7x1,5 mm2 vezeték tartószerkezetre szerelve, illetve védőcsőbe húzva </t>
  </si>
  <si>
    <t xml:space="preserve">NYY-J 5x2,5 mm2 vezeték tartószerkezetre szerelve, illetve védőcsőbe húzva </t>
  </si>
  <si>
    <t>NYY-J 5x6 mm2. Vezeték tartószerkezetre szerelve, illetve védőcsőbe húzva</t>
  </si>
  <si>
    <t>NYY-J 5x10 mm2. Vezeték tartószerkezetre szerelve, illetve védőcsőbe húzva</t>
  </si>
  <si>
    <t>NYY-J 4x25 mm2. Vezeték tartószerkezetre szerelve, illetve védőcsőbe húzva</t>
  </si>
  <si>
    <t>NAYY-J 4x150 mm2. kábel földárokba fektetve</t>
  </si>
  <si>
    <t>NAYY-J 4x240 mm2. kábel földárokba fektetve</t>
  </si>
  <si>
    <t>(N)HXH-E90 4x1,5 mm2-es tűzálló kábel</t>
  </si>
  <si>
    <t>(N)HXH-E90 3x2,5 mm2-es tűzálló kábel</t>
  </si>
  <si>
    <t>Kábelvégkiképzés, hőre zsugorodó végelzáróval, 4x25 mm2</t>
  </si>
  <si>
    <t>Kábelvégkiképzés, hőre zsugorodó végelzáróval, 4x150 mm2</t>
  </si>
  <si>
    <t>Kábelvégkiképzés, hőre zsugorodó végelzáróval, 4x240 mm2</t>
  </si>
  <si>
    <t>MR-1 kV. 1,5 mm2. tip. Vezeték védőcsőbe húzva</t>
  </si>
  <si>
    <t>MR-1 kV 2,5 mm2 tip. Vezeték védőcsőbe húzva</t>
  </si>
  <si>
    <t>MT-1 kV 3x1,5 mm2 tip. Vezeték védőcsőbe húzva</t>
  </si>
  <si>
    <t>MT-1 kV 5x1,5 mm2 tip. Vezeték védőcsőbe húzva</t>
  </si>
  <si>
    <t>Mkh 1 kV 4 mm2 tip. vezeték védőcsőbe húzva</t>
  </si>
  <si>
    <t>Mkh 1 kV 6 mm2 tip. vezeték védőcsőbe húzva</t>
  </si>
  <si>
    <t>Mkh 1 kV 10 mm2 tip. vezeték védőcsőbe húzva</t>
  </si>
  <si>
    <t>LiYCY-1 kV. 4x1,5 mm2. vezeték tartószerkezetre szerelve</t>
  </si>
  <si>
    <t>"A" jelű főelosztó, SCHRACK szekrényből terv szerint készre szerelve, feliratozással, komplett</t>
  </si>
  <si>
    <t>"B" jelű elosztó, SCHRACK szekrényből terv szerint készre szerelve, feliratozással, komplett</t>
  </si>
  <si>
    <t>"K" jelű elosztó, SCHRACK szekrényből terv szerint készre szerelve, feliratozással, komplett</t>
  </si>
  <si>
    <t>"M" jelű elosztó, SCHRACK szekrényből terv szerint készre szerelve, feliratozással, komplett</t>
  </si>
  <si>
    <t xml:space="preserve">Fan-Coil Relé doboz OBO dobozba épített 3x230 V-os két váltóérintkezős FINDER relével </t>
  </si>
  <si>
    <t xml:space="preserve">500 VA-es 15 perces " jelű szünetmentes tápegység jav. Tip. ABB </t>
  </si>
  <si>
    <t>2x58W-os por- és páramentes fénycsőarmatúra mennyezet alá szerelve 
jav. tip. STAR 258 EVG-vel (SIMOTRADE) fényforrással</t>
  </si>
  <si>
    <t>1x58W-os por- és páramentes fénycsőarmatúra mennyezet alá szerelve 
jav. tip. STAR 158 EVG-vel (SIMOTRADE) fényforrással</t>
  </si>
  <si>
    <t>1x58 W-os prizmás fénycsőarmatúra mennyezet alá szerelve 
jav. tip. STM 158 EVG-vel (SIMOTRADE) fényforrással</t>
  </si>
  <si>
    <t>1x80 W-os aszimmetrikus tükrös fénycsőarmatúra jav.tip. MA-180 COMPASS fényforrással</t>
  </si>
  <si>
    <t>Egyedi idomacél tartószerkezet aszimmetrikus lámpatestek részére</t>
  </si>
  <si>
    <t>4x18 W-os parabolatükrös fénycsőarmatúra, álmennyezetbe szerelve 
jav. tip. STALG 418 DP  (SIMOTRADE) fényforrásal</t>
  </si>
  <si>
    <t>3x18 W-os parabolatükrös fénycsőarmatúra, álmennyezetbe szerelve 
jav. tip. STALG 318 DP  (SIMOTRADE) fényforrással</t>
  </si>
  <si>
    <t>4x18 W-os tükrös fénycsőarmatúra, mennyezetre szerelve 
jav. tip. STF 418 V (SIMOTRADE) fényforrással</t>
  </si>
  <si>
    <t>1x18 W-os prizmás fénycsőarmatúra tükör fölé szerelve 
jav. tip. 7BF170-AVR66018P dugaszolóaljzattal (REFLECT) fényforrással</t>
  </si>
  <si>
    <t>Akkumulátoros biztonsági világítási lámpatest 
jav. tip. ST-EL20 8 W-os, 1,5 h-s, készenléti piktogrammal, oldalfalra illetve mennyezet alá szerelve szm: 2,5 m.  (SIMOTRADE) fényforrással</t>
  </si>
  <si>
    <t>Akkumulátoros biztonsági világítási lámpatest jav. tip. ST-EL65 8 W-os, 1,5 h-s, készenléti piktogrammal, oldalfalra illetve mennyezet alá szerelve, IP65 védettséggel, szm: 2,5 m.  (SIMOTRADE) fényforrással</t>
  </si>
  <si>
    <t>Akkumulátoros biztonsági világítási lámpatest 
jav. tip. ST-EL20 8 W-os, 1,5 h-s, készenléti piktogram nélkül, oldalfalra illetve mennyezet alá szerelve  (SIMOTRADE) fényforrással</t>
  </si>
  <si>
    <t>21 W-os mennyezeti lámpatest jav. tip. BRIO 2DBR 21 WH fényforrással</t>
  </si>
  <si>
    <t>38 W-os mennyezeti lámpatest jav. tip. BRIO 2DBR 38 WH fényforrással</t>
  </si>
  <si>
    <t>Mennyezeti függeszték, E27 15 W-os kompaktcsővel, a tulajdonos által kiválasztott típusban</t>
  </si>
  <si>
    <t>Mennyezeti vízmentes lámpatest, E27 15 W-os kompaktcsővel 
jav. tip. 060492 (LEGRAND)</t>
  </si>
  <si>
    <t>16 W-os lámpatest, oldalfalra szerelve jav. tip. BRIO 2DBR 16 WH fényforrással</t>
  </si>
  <si>
    <t>30 W-os álmennyezetbe süllyeszthető LED lámpatest (panel) 
jav. tip. FOSNOVA</t>
  </si>
  <si>
    <t>20 W-os álmennyezetbe süllyeszthető LED lámpatest (panel) 
jav. tip. FOSNOVA</t>
  </si>
  <si>
    <t>10 W-os álmennyezetbe süllyeszthető LED lámpatest (panel) 
jav. tip. FOSNOVA</t>
  </si>
  <si>
    <t>50 W-os útvilágító LED lámpatest tartókarra szerelve 
jav.tip.: CLAUDIA CLIP44 (HOFEKA)</t>
  </si>
  <si>
    <r>
      <t xml:space="preserve">50 W-os LED fényvető mennyezet alá szerelve 
jav. tip. </t>
    </r>
    <r>
      <rPr>
        <sz val="10"/>
        <color indexed="63"/>
        <rFont val="Arial"/>
        <family val="2"/>
        <charset val="238"/>
      </rPr>
      <t xml:space="preserve"> </t>
    </r>
    <r>
      <rPr>
        <sz val="10"/>
        <color indexed="8"/>
        <rFont val="Arial"/>
        <family val="2"/>
        <charset val="238"/>
      </rPr>
      <t>LEDVANCE FLOODLIGHT LED 50W (OSRAM)</t>
    </r>
  </si>
  <si>
    <t>II. s falon kívüli vízmentes kapcsoló 
jav. tip. SNEIDER</t>
  </si>
  <si>
    <t>II. s süllyesztett kapcsoló 
jav. tip. ASPORA fehér  (SNEIDER)</t>
  </si>
  <si>
    <t>II. s süllyesztett vízmentes kapcsoló 
jav. tip. ASPORA fehér   (SNEIDER)</t>
  </si>
  <si>
    <t>Csillár süllyesztett kapcsoló 
jav. tip. ASPORA fehér  (SNEIDER)</t>
  </si>
  <si>
    <t>Váltó süllyesztett kapcsoló 
jav. tip. ASPORA fehér  (SNEIDER)</t>
  </si>
  <si>
    <t>Kettős váltó süllyesztett kapcsoló 
jav. tip. ASPORA fehér (SNEIDER)</t>
  </si>
  <si>
    <t>Süllyesztett vízmentes váltó kapcsoló jav.tip. ASPORA fehér  (SNEIDER)</t>
  </si>
  <si>
    <t>Kereszt süllyesztett kapcsoló 
jav. tip. ASPORA fehér . (SNEIDER)</t>
  </si>
  <si>
    <t>Süllyesztett nyomógomb lámpajellel 
jav. tip. ASPORA fehér  (SNEIDER)</t>
  </si>
  <si>
    <t xml:space="preserve">Falon kívüli vízmentes kapcsoló III. s. 20A-es  
jav. tip. KKMO 6002  </t>
  </si>
  <si>
    <t xml:space="preserve">Falon kívüli vízmentes kapcsoló III. s. 40 A-es  
jav. tip. KKM2  6002  </t>
  </si>
  <si>
    <t>II. s+f falon kívüli vízmentes dugaszoló aljzat 
jav. tip. fehér  (SNEIDER)</t>
  </si>
  <si>
    <t>II. s+f süllyesztett dugaszoló aljzat 
jav. tip. ASPORA fehér (SNEIDER)</t>
  </si>
  <si>
    <t xml:space="preserve">180º-os mozgásérzékelő mennyezet alá illetve kültéren lámpa mellé szerelve, IP54 jav. tip. JUNG ST </t>
  </si>
  <si>
    <t>Padlócsatlakozó 3xII.s+f. Mosaic csatlakozóval 
jav. tip. 0896 25 (LEGRAND)</t>
  </si>
  <si>
    <t>Akadálymentes WC SZETT jav. tip. SCHRACK ELSO SIGMA
- 1 db nyugtázóval,
- 1 db hang-és fényjelzővel,
- 2 db zsinóros húzóval,
vezetékeléssel, beüzemeléssel, komplett</t>
  </si>
  <si>
    <t>GFK tip. Alkonykapcsoló</t>
  </si>
  <si>
    <t>Beüzemelés</t>
  </si>
  <si>
    <t>Nagykiterjedésű fémtárgy bekötése</t>
  </si>
  <si>
    <t>Érintésvédelmi, megvilágítási és villámvédelmi mérések, jegyzőkönyv készítése</t>
  </si>
  <si>
    <t>Megvalósulási tervdokumentáció készítése, 4 példányszámban</t>
  </si>
  <si>
    <t>Gépek, berendezések, csatlakozók, fémszerkezetek EPH csatlakozásának bekötése</t>
  </si>
  <si>
    <t>Kábelárok ásás, 0,7 m mélyen, 0,40 m árokszélességig</t>
  </si>
  <si>
    <t>Kábelárokban homokágy készítése, 10 cm vastagságban, 0,40 m árokszélességig</t>
  </si>
  <si>
    <t xml:space="preserve">Kábeljelző szalag elhelyezése
</t>
  </si>
  <si>
    <r>
      <t xml:space="preserve">Felfogó összekötő vezeték </t>
    </r>
    <r>
      <rPr>
        <sz val="10"/>
        <rFont val="Calibri"/>
        <family val="2"/>
        <charset val="238"/>
      </rPr>
      <t>Ø10 mm-es horganyzott köracélból</t>
    </r>
  </si>
  <si>
    <r>
      <t xml:space="preserve">Levezető vezeték </t>
    </r>
    <r>
      <rPr>
        <sz val="10"/>
        <rFont val="Calibri"/>
        <family val="2"/>
        <charset val="238"/>
      </rPr>
      <t>Ø10 mm-es horganyzott köracélból</t>
    </r>
  </si>
  <si>
    <r>
      <t xml:space="preserve">Felfogórúd </t>
    </r>
    <r>
      <rPr>
        <sz val="10"/>
        <rFont val="Calibri"/>
        <family val="2"/>
        <charset val="238"/>
      </rPr>
      <t>Ø</t>
    </r>
    <r>
      <rPr>
        <sz val="11"/>
        <color theme="1"/>
        <rFont val="Calibri"/>
        <family val="2"/>
        <charset val="238"/>
        <scheme val="minor"/>
      </rPr>
      <t xml:space="preserve">  16 mm-es horganyzott köracélból 2 m. hosszúságú túlnyúlással</t>
    </r>
  </si>
  <si>
    <t>Rúdföldelő átm. 25 mm-es horganyzott köracélból 3 m. hosszú</t>
  </si>
  <si>
    <t>Villámvédelmi mérőpont kialakítás</t>
  </si>
  <si>
    <t>Szalagföldelő átm. 12 mm-es horganyzott köracélból</t>
  </si>
  <si>
    <t xml:space="preserve">Felfogóvezeték tartószerkezet fémlemez álló korchoz </t>
  </si>
  <si>
    <t>Levezető vezeték tartószerkezet falba, illetve esőcsatorna ejtővezetékéhez rögzítve</t>
  </si>
  <si>
    <t>Hő- és füstelvezető rendszer    jav. tip. GEZE                                                                                           1 db. Automatika központ,                                                                                                                                        1 db. Kupolanyitó motor bekötéssel, motor nélkül                                                                        3 db. ajtó, illetve ablaknyitó motor bekötéssel, motor nélkül                                                   3 db. Kézi működtetővel,                                                       beüzemeléssel, komplett</t>
  </si>
  <si>
    <t>Motor és készülékbekötés</t>
  </si>
  <si>
    <t>Meglévő fogyasztásmérő szekrény bővítése 3 db. NHII. Biztosító aljzattal kültéri szekrénnyel</t>
  </si>
  <si>
    <t>Csatlakozás gépészeti, technológiai és meglévő elosztókhoz</t>
  </si>
  <si>
    <t>27% ÁFA:</t>
  </si>
  <si>
    <t>Árazatlan Költségvetési főösszesítő (HUF)</t>
  </si>
  <si>
    <t>Megrendelő:</t>
  </si>
  <si>
    <t>Nyíregyháza Megyei Jogú</t>
  </si>
  <si>
    <t>Város Önkormányzata</t>
  </si>
  <si>
    <t>4400 Nyíregyháza, Kossuth tér 1. sz.</t>
  </si>
  <si>
    <t xml:space="preserve">Munka megnezése :          </t>
  </si>
  <si>
    <t>A TOP-6.1.4-15 Társadalmi és környezeti szempontból fenntartható turizmusfejlesztés című pályázat keretében, a Nyíregyházi Állatpark látogatóközpontjának fejlesztése</t>
  </si>
  <si>
    <t>GYENGEÁRAMÚ RENDSZEREK</t>
  </si>
  <si>
    <t>2017.01.hó</t>
  </si>
  <si>
    <t>Készítette:</t>
  </si>
  <si>
    <t xml:space="preserve">Kiss Gábor </t>
  </si>
  <si>
    <t>4029 Debrecen, Csapó utca 92.</t>
  </si>
  <si>
    <t>Rendszerek</t>
  </si>
  <si>
    <t>Díj</t>
  </si>
  <si>
    <t>Összesen</t>
  </si>
  <si>
    <t>Informatika, telefon rendszer</t>
  </si>
  <si>
    <t>Behatolásjelző rendszer</t>
  </si>
  <si>
    <t>Video figyelő rendszer</t>
  </si>
  <si>
    <t>TV hálózat</t>
  </si>
  <si>
    <t>Hangrendszer, projektor</t>
  </si>
  <si>
    <t>Beléptető</t>
  </si>
  <si>
    <t>Csövezés (gyengeáram)</t>
  </si>
  <si>
    <t>Nettó vállalási ár:</t>
  </si>
  <si>
    <t>ÁFA</t>
  </si>
  <si>
    <t>Bruttó vállalási ár</t>
  </si>
  <si>
    <t>ssz</t>
  </si>
  <si>
    <t>Menny</t>
  </si>
  <si>
    <t>Anyag eár</t>
  </si>
  <si>
    <t>Díj eár</t>
  </si>
  <si>
    <t xml:space="preserve">Anyag  </t>
  </si>
  <si>
    <t xml:space="preserve">Díj  </t>
  </si>
  <si>
    <t>1</t>
  </si>
  <si>
    <t>UTP kábel, patch kábelek, szerelés</t>
  </si>
  <si>
    <t>1.1</t>
  </si>
  <si>
    <t xml:space="preserve">CAT5e UTP fali kábel, csatornába, védőcsőbe behúzással </t>
  </si>
  <si>
    <t>UTP kábel kifejtés rendezőben</t>
  </si>
  <si>
    <t>1.3</t>
  </si>
  <si>
    <t>Cat5 UTP 1xRJ45-ös végpont, szereléssel (sorlókeretbe illeszkedő mechanizmus), fedlappal, Valena keret díszítőcsíkkal, fehér</t>
  </si>
  <si>
    <t>1.4</t>
  </si>
  <si>
    <r>
      <t xml:space="preserve">Cat5 UTP 2xRJ45-ös végpont, szereléssel (sorlókeretbe illeszkedő mechanizmus), fedlappal, </t>
    </r>
    <r>
      <rPr>
        <b/>
        <sz val="10"/>
        <rFont val="Times New Roman"/>
        <family val="1"/>
        <charset val="238"/>
      </rPr>
      <t xml:space="preserve"> Valena </t>
    </r>
    <r>
      <rPr>
        <sz val="10"/>
        <rFont val="Times New Roman"/>
        <family val="1"/>
        <charset val="238"/>
      </rPr>
      <t>keret fehér díszítőcsíkkal, fehér</t>
    </r>
  </si>
  <si>
    <t>1.5</t>
  </si>
  <si>
    <t>Cat5 UTP 1xRJ45-ös MOSAIC végpont padlódobozba, szereléssel</t>
  </si>
  <si>
    <t>1.6</t>
  </si>
  <si>
    <t>UTP patch kábel 1 m</t>
  </si>
  <si>
    <t>1.7</t>
  </si>
  <si>
    <t>UTP patch kábel 2 m</t>
  </si>
  <si>
    <t>1.8</t>
  </si>
  <si>
    <t>UTP lengő kábel 3 m</t>
  </si>
  <si>
    <t>1.9</t>
  </si>
  <si>
    <t>Telefonos lengő kábel 3 m, RJ45-RJ11 telefon készülékekhez</t>
  </si>
  <si>
    <t>2</t>
  </si>
  <si>
    <t>Patch panelek</t>
  </si>
  <si>
    <t>2.1</t>
  </si>
  <si>
    <t>Cat5 24 portos UTP patch panel 1 U 110IDC, kábelek végződtetése a patch panelon</t>
  </si>
  <si>
    <t>2.2</t>
  </si>
  <si>
    <t>19" 1 U gyűrűs panel, vízszintes kábelrendező</t>
  </si>
  <si>
    <t>2.3</t>
  </si>
  <si>
    <t>1 U magas blank panel az üres helyekre</t>
  </si>
  <si>
    <t>2.4</t>
  </si>
  <si>
    <t>ISDN 50 portos telefonos rendező</t>
  </si>
  <si>
    <t>3</t>
  </si>
  <si>
    <t>Rendező szekrények</t>
  </si>
  <si>
    <t>3.1</t>
  </si>
  <si>
    <t>19" fali rack szekrény 27 U (1300x600x800 mm), kulccsal nyitható,  plexiajtó,  tartóprofillal (BD)</t>
  </si>
  <si>
    <t>3.2</t>
  </si>
  <si>
    <t>Ventilátor egység, 1 db ventillátor, termosztáttal</t>
  </si>
  <si>
    <t>3.3</t>
  </si>
  <si>
    <t>Rack szekrény szerelés, tartozék, csavarkészlet</t>
  </si>
  <si>
    <t>3.4</t>
  </si>
  <si>
    <t xml:space="preserve">220V-os csatlakozó sáv, 6 csatlakozóval, </t>
  </si>
  <si>
    <t>4</t>
  </si>
  <si>
    <t>Mérések</t>
  </si>
  <si>
    <t>4.1</t>
  </si>
  <si>
    <t>Hálózat bemérés, jegyzőkönyv</t>
  </si>
  <si>
    <t>5</t>
  </si>
  <si>
    <t>Aktív eszközök</t>
  </si>
  <si>
    <t>5.1</t>
  </si>
  <si>
    <t>D-Link 24 10/100/1000 Base-T port with 4 x 1000Base-T /SFP ports</t>
  </si>
  <si>
    <t>5.2</t>
  </si>
  <si>
    <t xml:space="preserve">D-Link DES-1252 : 48-Port Fast Ethernet (10/100 Mbit/s) L2 Managed Switch  + 2 x SFP and 2 x Combo 1000BASE-T/SFP ports </t>
  </si>
  <si>
    <t>5.3</t>
  </si>
  <si>
    <t>Ubiquiti UniFi UAP-LR (nagy hatótávú, 802.11b/g/n 300Mbps), N2574 beltéri Access Point, fali tartókonzol, PoE táp, PoE adapter kábel</t>
  </si>
  <si>
    <t>Telefon hálózat</t>
  </si>
  <si>
    <t>6.1</t>
  </si>
  <si>
    <t>Qf 5x4x0,4-es telefon törzskábel a BD és telefonközpont között</t>
  </si>
  <si>
    <t>6.2</t>
  </si>
  <si>
    <t>Telefon törzskábel végződtetése ISDN patch panelra, Krone rendezőkre</t>
  </si>
  <si>
    <t>6.3</t>
  </si>
  <si>
    <t>Krone rendező, LSA-PLUS modulokkal 50 érpárra</t>
  </si>
  <si>
    <t>7</t>
  </si>
  <si>
    <t>Szünetmentes áramforrások</t>
  </si>
  <si>
    <t xml:space="preserve"> </t>
  </si>
  <si>
    <t>7.1</t>
  </si>
  <si>
    <t>EATON 5P 1550i 1100W szürke rack 1U szünetmentes tápegység  /BD1-be</t>
  </si>
  <si>
    <t>8</t>
  </si>
  <si>
    <t>Analóg Telefonközpont</t>
  </si>
  <si>
    <t>8.1</t>
  </si>
  <si>
    <t>Analóg telefonközpont, min. 16 db digitális és 32 db analóg mellék, 2 analóg fővonal, 3 db ISDN 2 kezelése, alközponthoz csatlakozó mobilkijáró szükséges</t>
  </si>
  <si>
    <t>8.2</t>
  </si>
  <si>
    <t>Digitális, kijelzős rendszerkészülék telefon alközponthoz</t>
  </si>
  <si>
    <t>8.3</t>
  </si>
  <si>
    <t xml:space="preserve">digitális irodai készülék </t>
  </si>
  <si>
    <t>8.4</t>
  </si>
  <si>
    <t>analóg készülék</t>
  </si>
  <si>
    <t>8.5</t>
  </si>
  <si>
    <t xml:space="preserve">telepítés, üzembehelyezés, </t>
  </si>
  <si>
    <t>9</t>
  </si>
  <si>
    <t>Rendszerintegráció</t>
  </si>
  <si>
    <t>9.1</t>
  </si>
  <si>
    <t>Dokumentáció, üzembe helyezés, installáció, oktatás</t>
  </si>
  <si>
    <t>Anyag összesen:</t>
  </si>
  <si>
    <t>Munkadíj</t>
  </si>
  <si>
    <t>Mindösszesen</t>
  </si>
  <si>
    <t>Ssz</t>
  </si>
  <si>
    <t xml:space="preserve">Díj </t>
  </si>
  <si>
    <t>DSC NEO 2032, 8 (alaplapon)-32 zónáig bővíthető programozható központi egység, fémdoboz, DSC-YUASA 12-070 12V 7.0 Ah akkumulátor  + 1db felügyelt Tápegység, szabotázsvédett fémdobozban. 3G 2080 GSM átjelző, TL2803G internetes átjelző, távoli diagnosztikai szoftver</t>
  </si>
  <si>
    <t>HS2 LCD szöveges kezelő kijelző billentyűzet</t>
  </si>
  <si>
    <t>HSM 2108, 8 zónás bővítő modul szabotázsvédett, zárható fémdobozban, tápegységgel, akkumulátorral</t>
  </si>
  <si>
    <t>DSC LC-100 PIR passzív infravörös mozgásérzékelő, LC-MBS infratartóval</t>
  </si>
  <si>
    <t>DSC CY-44Q beltéri hangjelző</t>
  </si>
  <si>
    <t>DSC kültéri hangjelző</t>
  </si>
  <si>
    <t>FM102BR Felületre szerelhető nyitásérzékelő</t>
  </si>
  <si>
    <t>Támadásjelző nyomógomb</t>
  </si>
  <si>
    <t>Cat5 UTP vezeték</t>
  </si>
  <si>
    <t>1.10</t>
  </si>
  <si>
    <t>6x0.22+S árnyékolt vagyonvédelmi vezeték</t>
  </si>
  <si>
    <t>1.11</t>
  </si>
  <si>
    <t>3x1,5 MT vezeték</t>
  </si>
  <si>
    <t>1.12</t>
  </si>
  <si>
    <t>Szerelési segédanyagok</t>
  </si>
  <si>
    <t>1.13</t>
  </si>
  <si>
    <t>Rendszerprogramozás, üzembe helyezés, távfelügyeleti csatlakoztatás, oktatás, megvalósulás</t>
  </si>
  <si>
    <t>Videó megfigyelő rendszer</t>
  </si>
  <si>
    <t xml:space="preserve">Megnevezés </t>
  </si>
  <si>
    <t>Anyag e.ár</t>
  </si>
  <si>
    <t>Díj e.ár</t>
  </si>
  <si>
    <t xml:space="preserve">Hikvision DS-7216HGHI-SH TurboHD DVR, 16 csatornás Turbo HD DVR; tribrid: 16 db analóg vagy Turbo HD valamint további 2 db IP kamera rögzítése; H.264 és dual stream tömörítés; 1080p (1920x1080) felbontás; 12fps@1080p; 1 HDMI (1920x1080), 1 VGA (1920x1080); 4/1 audio be/ki; 2 USB; 1db Gbit Ethernet LAN; RS-485; egyidejű többszálas visszajátszás; mozgásérzékelés; privát zónák; szabotázs; digitális zoom; smart search; magyar menü; előlapi gombok nélkül; HDD nélkül (max 2db) </t>
  </si>
  <si>
    <t>Western Digital 4TB 3,5'' Desktop 5400rpm, 64 MB puffer, SATA-600 - Purple</t>
  </si>
  <si>
    <r>
      <t xml:space="preserve">Hikvision Hikvision DS-2CE56D1T-IR3Z(2,8-12 mm), 2 MP, Valós Day/Night Turbo HD </t>
    </r>
    <r>
      <rPr>
        <b/>
        <u/>
        <sz val="10"/>
        <rFont val="Times New Roman"/>
        <family val="1"/>
        <charset val="238"/>
      </rPr>
      <t>motoros zoom beltéri</t>
    </r>
    <r>
      <rPr>
        <sz val="10"/>
        <rFont val="Times New Roman"/>
        <family val="1"/>
        <charset val="238"/>
      </rPr>
      <t xml:space="preserve"> IR LED dómkamera; 1/2.7" Progressive Scan CMOS; 1080p@25fps; 20m kivilágítása; Smart IR; dWDR; OSD menü; 0.1lux@F1.2; 2.8mm optika; AWB, AGC, BLC; -40°C ~ +60°C; 12VDC </t>
    </r>
  </si>
  <si>
    <r>
      <t>Hikvision Hikvision DS-2CE16D1T-IR3Z, 2 MP THD motoros zoom IR csőkamera; OSD menüvel, Valós Day/Night Turbo HD</t>
    </r>
    <r>
      <rPr>
        <u/>
        <sz val="10"/>
        <rFont val="Times New Roman"/>
        <family val="1"/>
        <charset val="238"/>
      </rPr>
      <t xml:space="preserve"> </t>
    </r>
    <r>
      <rPr>
        <b/>
        <u/>
        <sz val="10"/>
        <rFont val="Times New Roman"/>
        <family val="1"/>
        <charset val="238"/>
      </rPr>
      <t>motoros zoom kültéri</t>
    </r>
    <r>
      <rPr>
        <sz val="10"/>
        <rFont val="Times New Roman"/>
        <family val="1"/>
        <charset val="238"/>
      </rPr>
      <t xml:space="preserve"> IR LED csőkamera; 1/2.7" Progressive Scan CMOS; 1080p@25fps; 40m kivilágítása; Smart IR; dWDR; OSD menü; 0.01lux@F1.2; 2.8-12mm motoros optika; -40°C ~ +60°C; 12VDC </t>
    </r>
  </si>
  <si>
    <t>RG59MIL-C kiváló minőségi osztályú koax kábel</t>
  </si>
  <si>
    <t>MT 3x1,5 vezeték</t>
  </si>
  <si>
    <t>Áramköri kismegszakító (pl. LEXIC DX 003270 C sínre pattintható kismegszakító, 16 A-es)</t>
  </si>
  <si>
    <t>EKINOXE kiselosztó doboz kismegszakítók számára (6 modulos) feszültségmenetesítő kapcsolóval, csavaros rögzítésű fedéllel, kulcsos zárral, C sínnel felszereléssel, a 230 V-s tápellátás bekötésével</t>
  </si>
  <si>
    <t>Csatlakozók, toldók, felszerelő kitek, konzolok, egyéb rezsianyagok</t>
  </si>
  <si>
    <t>Installálás beállítás, oktatás, megval. Dokuemntáció</t>
  </si>
  <si>
    <t>Munkadíj összesen:</t>
  </si>
  <si>
    <t>Megjegyzés: a kamerák kinézetét a kivitelezőnek a Megrendelővel és építésszel egyeztetni kell kivitelezés előtt!</t>
  </si>
  <si>
    <t>TV</t>
  </si>
  <si>
    <t xml:space="preserve">Anyag </t>
  </si>
  <si>
    <t>GHV 830A helyi tápl. Házerősítő F csatlakozóval,   29 dBuV</t>
  </si>
  <si>
    <t>AFC1211, Leágazó 1-es 12dB kicsatolással</t>
  </si>
  <si>
    <t>VFC 0631 3-as osztó</t>
  </si>
  <si>
    <t>VFC 0741 4-es osztó</t>
  </si>
  <si>
    <t>F típusú csatlakozó RG6</t>
  </si>
  <si>
    <t>F típusú csatlakozó RG11</t>
  </si>
  <si>
    <r>
      <t xml:space="preserve">Véglezárós fali szerelvény kis csillapítású (csillagpontos hálózathoz), átl. 1,5 dB, hozzávaló fedlappal, sorolókeretbe építhető, </t>
    </r>
    <r>
      <rPr>
        <b/>
        <sz val="10"/>
        <rFont val="Times New Roman"/>
        <family val="1"/>
        <charset val="238"/>
      </rPr>
      <t>Valena</t>
    </r>
    <r>
      <rPr>
        <sz val="10"/>
        <rFont val="Times New Roman"/>
        <family val="1"/>
        <charset val="238"/>
      </rPr>
      <t xml:space="preserve"> tipus</t>
    </r>
  </si>
  <si>
    <t>RG11 koaxkábel acélmaggal</t>
  </si>
  <si>
    <t>RG6 koaxkábel 3szorosan árnyékolt</t>
  </si>
  <si>
    <t>Zárható fém szekrény kábelbevezetőkkel 100*200*400 méretű (TVF),</t>
  </si>
  <si>
    <t>Zárható fém szekrény kábelbevezetőkkel 100*200*200 méretű (TV11),</t>
  </si>
  <si>
    <t>Video modulátor ( egy oldalsávos, CCIR, UHF sávos ), közösítő szűrő, modulátor tápegység külön dobozban</t>
  </si>
  <si>
    <t>MT3*1,5 kábel</t>
  </si>
  <si>
    <t>1.14</t>
  </si>
  <si>
    <t>Egyéb segédanyag (75 Ohmos lezáró -  6 db, csavar)</t>
  </si>
  <si>
    <t>1.15</t>
  </si>
  <si>
    <t>Beüzemelés, élesztés a szükséges RF mérések</t>
  </si>
  <si>
    <t>Anyag öszesen:</t>
  </si>
  <si>
    <t>Ajánlati ár mindösszesen</t>
  </si>
  <si>
    <t>Opció</t>
  </si>
  <si>
    <t xml:space="preserve">MÉDIA SZERVER (Multimédiás PC, DVD, TV tuner kártya, 8 GB RAM, 1 TB HDD, 19" LCD monitor, op. Rendszer Win10, és a szükséges kiegészítők) </t>
  </si>
  <si>
    <t>Hang rendszer, projektor kiépítése</t>
  </si>
  <si>
    <t>Audiovizuális csatlakozás</t>
  </si>
  <si>
    <r>
      <t xml:space="preserve">Csatlakozó felület
Gyengeáramú csatlakozó felület oldalfalra szerelve (1xHDMI, 1xRJ45, 1x 230V, XLR mobil hangrendszer részére, 3,5 mm sztereó jack csatlakozás-aljzat ) a szükséges patch kábelekkel, </t>
    </r>
    <r>
      <rPr>
        <u/>
        <sz val="10"/>
        <rFont val="Times New Roman"/>
        <family val="1"/>
        <charset val="238"/>
      </rPr>
      <t>előadó számára</t>
    </r>
  </si>
  <si>
    <r>
      <t xml:space="preserve">Mennyezeti csatlakozó AV felület (1xHDMI, 1xRJ45, 1x 230V) a szükséges patch kábelekkel, </t>
    </r>
    <r>
      <rPr>
        <u/>
        <sz val="10"/>
        <rFont val="Times New Roman"/>
        <family val="1"/>
        <charset val="238"/>
      </rPr>
      <t>Projektor számára</t>
    </r>
  </si>
  <si>
    <t>Szerelhető HDMI réz kábel</t>
  </si>
  <si>
    <t>Jack kábel fali aljzathoz ill. dugó a másik végén a projektor csatlakozáshoz kb. 20 m kábellel</t>
  </si>
  <si>
    <t>Mennyezeti projektor konzol (1 m-es)</t>
  </si>
  <si>
    <t>Beléptető rendszer</t>
  </si>
  <si>
    <t>SOYAL AR-331HBR olvasó vezérlő , 7cm-es olvasási távolság</t>
  </si>
  <si>
    <t>SOYAL AR-331U-S segédolvasó , 7cm-es olvasási távolság</t>
  </si>
  <si>
    <t>SOYAL BP-W15-2400  12V tápegység , akku</t>
  </si>
  <si>
    <t>SOYAL AR-EL-300A Elektromos 12V mg.zár, feszültségre nyíló, 580 mA áramfelvétel, (1 db Inverz zár legyen ebből, egy a GEZE szerkezettel együtt kell működjön)</t>
  </si>
  <si>
    <t xml:space="preserve">ABLOY DC210 ajtóbehúzó karral egyszárnyú ajtóra (csak beltérben alkalmazható!)   </t>
  </si>
  <si>
    <t xml:space="preserve">ABLOY DC210 ajtóbehúzó karral kétszárnyú ajtóra, sorrendvezérlővel (csak beltérben alkalmazható!)   </t>
  </si>
  <si>
    <t>CQR/FP2/GR  ablakos vésznyitó, zöld</t>
  </si>
  <si>
    <t>Egyéb eszközök</t>
  </si>
  <si>
    <t>SOYAL-SENTRY USB-RS485 converter PROT</t>
  </si>
  <si>
    <t>SOYAL AR-716E vezérlő/RS485-re</t>
  </si>
  <si>
    <t>SOYAL AR-701 szoftvercsomag, munkaidő nyílvántartással</t>
  </si>
  <si>
    <t>Kártya programozó USB interfésszel PC-hez</t>
  </si>
  <si>
    <t>2.5</t>
  </si>
  <si>
    <t xml:space="preserve">SOYAL AR-2561RL Proximity kártya, 1,8 mm vastagságú </t>
  </si>
  <si>
    <t>2.6</t>
  </si>
  <si>
    <t>Kábel Cat5 UTP, adatvonal RS485</t>
  </si>
  <si>
    <t>2.7</t>
  </si>
  <si>
    <t>2x1,5 MT kábel tápellátás kiépítése zárakhoz vezérlőktől, tápegységtől vezérlőkig</t>
  </si>
  <si>
    <t>2.8</t>
  </si>
  <si>
    <t>Egyéb szerelési anyagok</t>
  </si>
  <si>
    <t>2.9</t>
  </si>
  <si>
    <t>Hardver szerelés, paraméterezés, Hardver rendszerindítás</t>
  </si>
  <si>
    <t>2.10</t>
  </si>
  <si>
    <t>Program telepítés, paraméterezés</t>
  </si>
  <si>
    <t>2.11</t>
  </si>
  <si>
    <t>Oktatás</t>
  </si>
  <si>
    <t>Csövezés</t>
  </si>
  <si>
    <t>Gyengeáram Csövezés</t>
  </si>
  <si>
    <t>MÜ III 16, vékonyfalú cső, hajlékony szigetelő védőcső, kemény PVC-ből gyenge mechanikai igénybevételre, szerelt falba, vagy falhoronyba süllyesztetten szerelve elágazó és szerelvénydobozokkal, Ø 23 mm</t>
  </si>
  <si>
    <t>MÜ III 23, vékonyfalú cső, hajlékony szigetelő védőcső, kemény PVC-ből gyenge mechanikai igénybevételre, szerelt falba, vagy falhoronyba süllyesztetten szerelve elágazó és szerelvénydobozokkal, Ø 23 mm</t>
  </si>
  <si>
    <t>MÜ III 36, vékonyfalú cső, hajlékony szigetelő védőcső, kemény PVC-ből gyenge mechanikai igénybevételre, szerelt falba, vagy falhoronyba süllyesztetten szerelve elágazó és szerelvénydobozokkal, Ø 36 mm</t>
  </si>
  <si>
    <t>Fali kiállás kamerák és egyéb számára</t>
  </si>
  <si>
    <t>Alépítmény</t>
  </si>
  <si>
    <r>
      <t xml:space="preserve">Kábelárok ásás, földben nyomvonal kiépítése </t>
    </r>
    <r>
      <rPr>
        <b/>
        <u/>
        <sz val="10"/>
        <rFont val="Times New Roman"/>
        <family val="1"/>
        <charset val="238"/>
      </rPr>
      <t>(csak kézi erővel)</t>
    </r>
    <r>
      <rPr>
        <sz val="10"/>
        <rFont val="Times New Roman"/>
        <family val="1"/>
        <charset val="238"/>
      </rPr>
      <t xml:space="preserve">, a határvonalak kijelölésével, földkitermeléssel, visszatöltéssel, döngöléssel -1 m mélységben, 0.4 m árokszélességben, kábeljelző szalaggal stb. </t>
    </r>
  </si>
  <si>
    <t>PVC 36-os merev szigetelő védőcső, kemény, sima PVC-ből, elhelyezése földárokban széthordással, karmantyús toldásokkal, földben vezetve, Ø 40 mm, -0.8 m mélységben</t>
  </si>
  <si>
    <r>
      <t xml:space="preserve">Meglévő akna és csőátvezetések </t>
    </r>
    <r>
      <rPr>
        <b/>
        <u/>
        <sz val="10"/>
        <rFont val="Times New Roman"/>
        <family val="1"/>
        <charset val="238"/>
      </rPr>
      <t>kézi felderítése</t>
    </r>
  </si>
  <si>
    <t xml:space="preserve">Fali beállás </t>
  </si>
  <si>
    <t>Az eredeti állapot helyre állítása pl. aszfalt, járda, vagy fal áttörése esetén.</t>
  </si>
  <si>
    <t>*Megj: a DLP csatorna 105x65 (osztott) az informatikai végpontok részére és a 100x60-as kábeltálca a villamos tervben van kiírva.</t>
  </si>
  <si>
    <t>Nyíregyházi Állatpark Nonprofit Kft</t>
  </si>
  <si>
    <t>Megbeszélésünkre hivatkozva megadjuk árbecslésünket főbejárati épület oroszlánfóka bemutató vizes élőhelyeinek víztechnológiai átalakításának, bővítésének várható költségeiröl.</t>
  </si>
  <si>
    <t>TÉTEL</t>
  </si>
  <si>
    <t>MENNYISÉG</t>
  </si>
  <si>
    <t>M.EGYSÉG</t>
  </si>
  <si>
    <t>EGYSÉG ÁR</t>
  </si>
  <si>
    <t>ÁR NETTÓ FT</t>
  </si>
  <si>
    <t>Protein skimmer ACF 30.000 20 m3/h teljesítménnyel,szivattyúval, elektromos rendszerrel</t>
  </si>
  <si>
    <t>Biológiai szűrőrendszer biolabdával PP medencetstel, fiókos kialakítással 2 m3/h teljesítménnyel elektromos rendszerrel, szivattyúval</t>
  </si>
  <si>
    <t>Mechanikai szűrő zárt nyomás alatti 20 m3/h teljesítménnyel, technológiai csőrendszerrel</t>
  </si>
  <si>
    <t xml:space="preserve">Összesen: </t>
  </si>
  <si>
    <t>Áraink az ÁFÁT nem tartalmazzák.</t>
  </si>
  <si>
    <t>Az árajánlat a medencék víztechnológiai munkáira vonatkoznak, nem tartalmazza a telepítést, a szűrőgépházba a szükséges berendezéseket közművek bevezetését (víz , szennyvízcsatorna, elektromos áram, fűtés, jelkábel, gyengeáramú vezetékek a kazánház, felügyelet irányába ),  illetve a földmunkát  és építőmesteri munkarészeket, a kivitelezéshez szükséges víz, elektromos áram, őrzés és egyéb költségeit, melyet a megrendelőnek kell biztosítania.</t>
  </si>
  <si>
    <t>Nyíregyháza, 2016 december  17</t>
  </si>
  <si>
    <t>Bíró és Társa Kft.</t>
  </si>
  <si>
    <t>4400 Nyíregyháza, Szegfű út 73/a. II/2.</t>
  </si>
  <si>
    <t>Adószám: 11243461-2-15</t>
  </si>
  <si>
    <t>Cégjegyzékszám: 15-09-061895</t>
  </si>
  <si>
    <t>CIB Bank Zrt.:</t>
  </si>
  <si>
    <t>11100702-75016014-01000003</t>
  </si>
  <si>
    <t>biroestarsa@biroestarsa.hu</t>
  </si>
  <si>
    <t xml:space="preserve">Név : Nyíregyháza MJV Önkormányzata    </t>
  </si>
  <si>
    <t xml:space="preserve">Cím : 4400 Nyíregyháza, Kossuth tér 1  </t>
  </si>
  <si>
    <t xml:space="preserve"> Kelt:      2017.06.09                 </t>
  </si>
  <si>
    <t xml:space="preserve"> Szám     53/2016                      </t>
  </si>
  <si>
    <t xml:space="preserve"> Készítette   : Bíró Károly            </t>
  </si>
  <si>
    <t xml:space="preserve">A TOP-6.1.4-15 pályázat keretében                                             </t>
  </si>
  <si>
    <t xml:space="preserve">Nyíregyházi Állatpark látogatóközpontjának fejlesztése                        </t>
  </si>
  <si>
    <t xml:space="preserve">Külső út - térburkolatok és külső vízi közművek kiviteli terve                </t>
  </si>
  <si>
    <t>Közműcsővezetékek és -szerelvények szerelése</t>
  </si>
  <si>
    <t>Útburkolatalap és makadámburkolat készítése</t>
  </si>
  <si>
    <t>Bitumenes alap és makadámburkolat készítése</t>
  </si>
  <si>
    <t>210030014695</t>
  </si>
  <si>
    <t>Közmű feltárása kézi erővel, talajosztály: IV.</t>
  </si>
  <si>
    <t>210030014884</t>
  </si>
  <si>
    <r>
      <t>Munkaárok földkiemelése közmű nélküli területen, gépi erővel, kiegészítő kézi munkával, bármely konzisztenciájú, I-IV. oszt. talajban, dúcolás nélkül, 3,0 m</t>
    </r>
    <r>
      <rPr>
        <vertAlign val="superscript"/>
        <sz val="10"/>
        <color indexed="8"/>
        <rFont val="Times New Roman CE"/>
        <charset val="238"/>
      </rPr>
      <t>2</t>
    </r>
    <r>
      <rPr>
        <sz val="10"/>
        <color indexed="8"/>
        <rFont val="Times New Roman CE"/>
        <charset val="238"/>
      </rPr>
      <t xml:space="preserve"> szelvényig</t>
    </r>
  </si>
  <si>
    <t>210030015356</t>
  </si>
  <si>
    <t>210030015361</t>
  </si>
  <si>
    <t>Földvisszatöltés munkagödörbe vagy munkaárokba, tömörítés nélkül, réteges elterítéssel, I-IV. osztályú talajban, kézi erővel, az anyag súlypontja karoláson belül, a vezetéket (műtárgyat) környező 50 cm-en túli szelvényben</t>
  </si>
  <si>
    <t>210040015525</t>
  </si>
  <si>
    <t>Talajjavító réteg készítése vonalas létesítményeknél, 3,00 m szélességig vagy építményen belül, osztályozatlan kavicsból Természetes szemmegoszlású kavics, THK  0/32 P-TT, Nyékládháza</t>
  </si>
  <si>
    <t>210082245170</t>
  </si>
  <si>
    <t>Tömörítés bármely tömörítési osztályban gépi erővel, nagy felületen, tömörségi fok: 96%</t>
  </si>
  <si>
    <t>210082245182</t>
  </si>
  <si>
    <t>Tömörítés bármely tömörítési osztályban gépi erővel, nagy felületen, tömörségi fok: 97%</t>
  </si>
  <si>
    <t>210080016222</t>
  </si>
  <si>
    <t>Tömörítés bármely tömörítési osztályban gépi erővel, kis felületen, tömörségi fok: 85%</t>
  </si>
  <si>
    <t>210082245216</t>
  </si>
  <si>
    <t>Tömörítés bármely tömörítési osztályban gépi erővel, kis felületen, tömörségi fok: 92%</t>
  </si>
  <si>
    <t>210110016384</t>
  </si>
  <si>
    <t>Fejtett föld felrakása szállítóeszközre, kézi erővel, talajosztály I-IV.</t>
  </si>
  <si>
    <t>210110016406</t>
  </si>
  <si>
    <t>Fejtett föld felrakása szállítóeszközre, géppel, talajosztály I-IV.</t>
  </si>
  <si>
    <t>210110016762</t>
  </si>
  <si>
    <t>210110016825</t>
  </si>
  <si>
    <t>Munkahelyi depóniából építési törmelék konténerbe rakása,  kézi erővel, önálló munka esetén elszámolva, konténer szállítás nélkül</t>
  </si>
  <si>
    <t>530000599152</t>
  </si>
  <si>
    <t>Előregyártott és monolit csatornák és aknák törmelékre bontása, vasbetonból</t>
  </si>
  <si>
    <t>530010601041</t>
  </si>
  <si>
    <t>Egyoldalon tokos műanyag csatornacső beépítése földárokba, gumigyűrűs kötéssel, csőidomok nélkül, 1,00 m hosszú csövekből, külső csőátmérő: 150-160 mm PIPELIFE PVC-U tömörfalú tokos csatornacső 160x4,0x1000 mm SN4, KGEM160/1M-EN</t>
  </si>
  <si>
    <t>530010601094</t>
  </si>
  <si>
    <t>Egyoldalon tokos műanyag csatornacső beépítése földárokba, gumigyűrűs kötéssel, csőidomok nélkül, 1,00 m hosszú csövekből, külső csőátmérő: 200 mm PIPELIFE PVC-U tömörfalú tokos csatornacső 200x4,9x1000 mm SN4, KGEM200/1M-EN</t>
  </si>
  <si>
    <t>530010603736</t>
  </si>
  <si>
    <t>Műanyag, tokos csatornacső idom beépítése földárokba, gumigyűrűs kötéssel, külső csőátmérő: 250 mm-ig, külső csőátmérő: 150-160 mm PIPELIFE PVC-U csatorna ívidom 160 mm x 45°, KGB160X45P</t>
  </si>
  <si>
    <t>530010604523</t>
  </si>
  <si>
    <t>Műanyag, tokos csatornacső idom beépítése földárokba, gumigyűrűs kötéssel, külső csőátmérő: 250 mm-ig, külső csőátmérő: 200 mm PIPELIFE PVC-U csatorna ágidom 200 mm/160 mm x 45°, KGEA200/160X45P</t>
  </si>
  <si>
    <t>530012942285</t>
  </si>
  <si>
    <t>Egyoldalon tokos PVC kettős falú, bordás csapadékvíz-csatornacső beépítése földárokba, csőidomok nélkül, külső csőátmérő 800 mm-ig külső csőátmérő: 250 mm PIPELIFE KD EXTRA eco tokos csatornacső, SN6 ID 250 mm/1m, KDEM250/1M-ECO</t>
  </si>
  <si>
    <t>530012942823</t>
  </si>
  <si>
    <t>Műanyag, tokos PVC kettős falú, bordás csapadékvíz-csatornacső idom beépítése földárokba, gumigyűrű beépítésével, külső csőátmérő: 250 mm PIPELIFE KD EXTRA csatorna ágidom 250 mm/160 mm x 45°, KDEA250/160X45R</t>
  </si>
  <si>
    <t>530050614206</t>
  </si>
  <si>
    <t>Beton akna-fenékelem elhelyezése, csaphornyos, habarcsos illesztéssel, beépített csatlakozó elemek nélkül, földmunka és dúcolás nélkül, belső csőátmérő: 100 cm, 60 cm magasságig CSOMIÉP 100/45/13 szulfátálló aknakamra künet nélkül</t>
  </si>
  <si>
    <t>530050614780</t>
  </si>
  <si>
    <t>Beton aknamagasító elem elhelyezése, cementhabarcsos illesztéssel, 100 cm belső átmérővel, 70 cm magasságig CSOMIÉP 100/50/12 szulfátálló aknamagasító 2 db aknahágcsóval</t>
  </si>
  <si>
    <t>530052846125</t>
  </si>
  <si>
    <t>Beton vagy vasbeton alsó szűkítő elhelyezése, cementhabarcsos illesztéssel, belső átmérő alul 100 cm, felül 60-80 cm ATLASZ BETON aknaszűkítő elem 100/60/50 cm, Cikkszám: 3172</t>
  </si>
  <si>
    <t>530060617893</t>
  </si>
  <si>
    <r>
      <t>Akna vagy akna jellegű műtárgy építése, monolit vasbetonból vagy betonból, akna- vagy műtárgybeton készítése C20/25 - XC1 kissé képlékeny kavicsbeton keverék CEM 42,5 pc. D</t>
    </r>
    <r>
      <rPr>
        <vertAlign val="subscript"/>
        <sz val="10"/>
        <color indexed="8"/>
        <rFont val="Times New Roman CE"/>
        <charset val="238"/>
      </rPr>
      <t>max</t>
    </r>
    <r>
      <rPr>
        <sz val="10"/>
        <color indexed="8"/>
        <rFont val="Times New Roman CE"/>
        <charset val="238"/>
      </rPr>
      <t xml:space="preserve"> = 32 mm, m = 6,2 finomsági modulussal</t>
    </r>
  </si>
  <si>
    <t>530071692280</t>
  </si>
  <si>
    <t>Négyzet alakú öntöttvas aknafedlap és fedlapkeret elhelyezése, cementhabarcs rögzítéssel NORFOND GGG szögletes csuklós, zárható fedlap kerettel, fedőfestéssel TI3S 060 060AV 600x600, C250 terhelési osztály, magasság 75 mm Csz: NC060CTI</t>
  </si>
  <si>
    <t>530071692292</t>
  </si>
  <si>
    <t>Négyzet alakú öntöttvas aknafedlap és fedlapkeret elhelyezése, cementhabarcs rögzítéssel NORFOND GGG szögletes fedlap kerettel, fedőfestéssel BRUNEL 100S 600x600, D400 terhelési osztály, magasság 100 mm Cikkszám: NC060DBR</t>
  </si>
  <si>
    <t>530072069280</t>
  </si>
  <si>
    <t>Öntöttvas víznyelőrács elhelyezése, cementhabarcs rögzítéssel, köralakú kivitel ø 600 méretben LEIER AF ÖV 600 400 KN, öntöttvas víznyelő aknafedlap , Cikkszám: HUTX1195</t>
  </si>
  <si>
    <t>530090619351</t>
  </si>
  <si>
    <t>Vízzárósági vizsgálat elfalazással, csatorna belmérete: 30 cm</t>
  </si>
  <si>
    <t>530210624321</t>
  </si>
  <si>
    <t>Polimerbeton vízelvezető rendszer ráccsal egybeöntött (folyóka) elhelyezése, földmunkák és ágyazatkészítés nélkül, közepes és nehéz terhelésre ACO DRAIN Monoblock RD 100 D polimerbeton folyóka, natur, 1,0 m, Terhelési osztály: D400, Rend.sz:  10507</t>
  </si>
  <si>
    <t>540052318181</t>
  </si>
  <si>
    <t>PP, PE, KPE nyomócső szerelése, földárokban, hegesztett kötésekkel, idomok nélkül, csőátmérő: 63-90 mm között WAVIN PE ivóvíz nyomócső PE 100 SDR 17 PN 10 90 mm x 5,4 mm kék csík 200 m/tekercs, P09017VT</t>
  </si>
  <si>
    <t>540052322092</t>
  </si>
  <si>
    <t>PP, PE, KPE nyomócső idom szerelése, földárokban, hegesztett kötésekkel, csőátmérő: 110 mm WAVIN PE elektrofúziós leágazó idom, PE 100 SDR 11 (SDR 11-17/17,6) PN 16, 110- 90 mm, EL110911</t>
  </si>
  <si>
    <t>540060651690</t>
  </si>
  <si>
    <t>Karimás, tokos vagy hegeszthető elzáró és szabályozó szerelvények elhelyezése, ellenkarimák és kötések nélkül, tolózár DN 100-125 között Belgicast gumiékzárású karimás tolózár vízre, GGG/EPDM epoxigyanta külső-belső bevonattal, beépítési hossz F4, NÁ 100 PN 10-16 Cikkszám: TZQ100F4</t>
  </si>
  <si>
    <t>540061695460</t>
  </si>
  <si>
    <t>Karimás, tokos vagy hegeszthető elzáró és szabályozó szerelvények elhelyezése, ellenkarimák és kötések nélkül, visszacsapószelep és torlócsappantyú DN 500 méretig, DN 100-125 között ERHARD GG/1.4408/NBR anyagú, karimapár közé építhető visszacsapó szelep (ECR Klappe), NÁ 100, PN 10-16 Cikkszám: KVCS100</t>
  </si>
  <si>
    <t>540160667233</t>
  </si>
  <si>
    <t>Fűtési és vízvezeték szakaszos és hálózati nyomáspróbája vízzel, 200 mm külső Ø-ig</t>
  </si>
  <si>
    <t>610010674731</t>
  </si>
  <si>
    <t>Útalapbeton, valamint hidraulikus kötőanyaggal vagy bitumennel stabilizált rétegek bontása, géppel, hidraulikus bontófejjel</t>
  </si>
  <si>
    <t>610030675194</t>
  </si>
  <si>
    <t>Telepen kevert hidraulikus vagy vegyes kötőanyagú stabilizált réteg készítése, 2,00 m sávszélességig, CKt-2 vagy CTt-2 jelű keverékből CKt-T2 jelű, cement kötőanyagú homokos kavics, Gy-R40 (70/100) bitumenemulzió (új név: C 40 B1)</t>
  </si>
  <si>
    <t>610040675363</t>
  </si>
  <si>
    <t>Szórt alap készítése, egy rétegben, 15-25 cm vastagságban, 4 cm hézagkitöltéssel, zúzottkőből vagy kohósalakkőből Zúzottkő dolomit, Z 55/80, KŐKA, Iszkaszentgyörgy</t>
  </si>
  <si>
    <t>620010677324</t>
  </si>
  <si>
    <t>Nagykő, járdakő, betonkocka burkolat bontása, betonágyazattal</t>
  </si>
  <si>
    <t>620022849122</t>
  </si>
  <si>
    <r>
      <t>Süllyesztett szegély vagy futósor készítése, alapárok kiemeléssel, beton alapgerendával, hézagolással, 40 cm hosszú előregyártott beton szegélyelemekből ATLASZ BETON Süllyesztett szegély 40×20×15 cm méret, Cikkszám: 3151 C12/15 - XN(H) földnedves kavicsbeton keverék CEM 32,5 pc. D</t>
    </r>
    <r>
      <rPr>
        <vertAlign val="subscript"/>
        <sz val="10"/>
        <color indexed="8"/>
        <rFont val="Times New Roman CE"/>
        <charset val="238"/>
      </rPr>
      <t>max</t>
    </r>
    <r>
      <rPr>
        <sz val="10"/>
        <color indexed="8"/>
        <rFont val="Times New Roman CE"/>
        <charset val="238"/>
      </rPr>
      <t xml:space="preserve"> = 16 mm, m = 6,3 finomsági modulussal</t>
    </r>
  </si>
  <si>
    <t>620030678950</t>
  </si>
  <si>
    <t>Tér- vagy járdaburkolat készítése, beton burkolókőből soros, halszálka, parketta vagy kazettás kötésben, homokágyazatba fektetve, 10x20x4, 10x20x5, 10x20x6, 10x20x8 cm-es méretű idomkővel LEIER Piazza 10x20x8 cm, antracit, N+F , Cikkszám: HUTJS0714</t>
  </si>
  <si>
    <t>631022332645</t>
  </si>
  <si>
    <t>Fő- és mellékutak bitumenes burkolatának készítése, hengerelt aszfalt kopóréteg készítése (AC), az alatta lévő réteg felületének előzetes letakarításával és bitumenes permetezéssel, 4 m szélességig, AC 16 kopó aszfaltkeverékből, 50-80 mm vastagságban terítve Kopóréteg AC16 kopó (F) 50/70 típusú bitumennel, F igénybevételi kategóriájú útszakaszok kopórétege zúzalékkal</t>
  </si>
  <si>
    <t>820022367653</t>
  </si>
  <si>
    <r>
      <t>Vízmérők elhelyezése, hitelesítve, kombinált vízmérők elhelyezése, karimás kötéssel csatlakoztatva, ellenkarimák nélkül, hidegvízre, DN 80 ZENNER WPV-N DN80/20 Qn=40 m</t>
    </r>
    <r>
      <rPr>
        <vertAlign val="superscript"/>
        <sz val="10"/>
        <color indexed="8"/>
        <rFont val="Times New Roman CE"/>
        <charset val="238"/>
      </rPr>
      <t>3</t>
    </r>
    <r>
      <rPr>
        <sz val="10"/>
        <color indexed="8"/>
        <rFont val="Times New Roman CE"/>
        <charset val="238"/>
      </rPr>
      <t>/h 300 mm kombinált szárnykerekes vízmérő hidegvízhez (30°C), OMH hitelesítéssel, vízszintes beépítésre, reed impulzusadó opcióval, 117499</t>
    </r>
  </si>
  <si>
    <t xml:space="preserve">Név :                                  </t>
  </si>
  <si>
    <t>Nyíregyházi Állarpark</t>
  </si>
  <si>
    <t xml:space="preserve"> Kelt:      2017 év 01 hó</t>
  </si>
  <si>
    <t>4431 Nyíregyháza-Sóstófürdő, Sóstói út</t>
  </si>
  <si>
    <t>Főbejárat épület</t>
  </si>
  <si>
    <t xml:space="preserve">AKADÁLYMENTESÍTÉSI  KÖLTSÉGVETÉS                                                      </t>
  </si>
  <si>
    <t>1. Akadálymentes felszerelések költségei</t>
  </si>
  <si>
    <t>2.2 ÁFA</t>
  </si>
  <si>
    <t>Fejezetek megnevezése</t>
  </si>
  <si>
    <t>01  Külső táblák</t>
  </si>
  <si>
    <t>02  Belső táblák</t>
  </si>
  <si>
    <t>03  Kommunikációs akadálymentesítés</t>
  </si>
  <si>
    <t>04  Akadálymentes WC berendezések</t>
  </si>
  <si>
    <t>05  Taktilis sávok</t>
  </si>
  <si>
    <t>Külő táblák</t>
  </si>
  <si>
    <t>Tp</t>
  </si>
  <si>
    <t>Külső akadálymentes parkoló jelölésű alumínium tábla, oszloppal bebetonozva</t>
  </si>
  <si>
    <t>Tk1</t>
  </si>
  <si>
    <t>Nagyméretű kültéri megállító tábla kipattintható plakátkerettel, vízzel vagy homokkal tölthető műanyag talapzaton áll. A talapzatot és a táblát összekötő acél rugók nagy szélben is stabilitást biztosítanak. A talpon található görgők segítségével könnyen mozgatható. 
A keret ezüst eloxált alumíniumból készül. Keret belső mérete: B2 - 500 × 700 mm. 'AKADÁLYMENTES BEJÁRAT'
 felirattal és piktogrammal ellátott, 
B2 méretű plakáttal, védőfóliával.
pl. Windtalker B2 vagy 
azzal egyenértékű</t>
  </si>
  <si>
    <t>Fejezet összesen:</t>
  </si>
  <si>
    <t>Belső táblák</t>
  </si>
  <si>
    <t xml:space="preserve">Ti1 </t>
  </si>
  <si>
    <t>Ti1 azonosítójú szinteligazító tábla, konszignáció szerinti méretű, kialakítású</t>
  </si>
  <si>
    <t>Th1</t>
  </si>
  <si>
    <t>Th1 azonosítójú helyiség jelző tábla, konszignáció szerinti méretű, kialakítású</t>
  </si>
  <si>
    <t>Kommunikációs eszközök</t>
  </si>
  <si>
    <t>M-H</t>
  </si>
  <si>
    <t>Mobil indukciós hurokerősítő (pl. PL1/K1 (ITGS-I 3M) vagy azzal egyenértékű)</t>
  </si>
  <si>
    <t>Akadálymentes wc helyiségek berendezési tárgyai</t>
  </si>
  <si>
    <t>31.2</t>
  </si>
  <si>
    <t>L-alakú kapaszkodó, 612 x 918 mm 
méretben, balos kivitel</t>
  </si>
  <si>
    <t>52.2</t>
  </si>
  <si>
    <t>Fali kapaszkodó a mosdó mellett elhelyezve, 500 x 160 mm méretben, balos kivitel</t>
  </si>
  <si>
    <t>83.0</t>
  </si>
  <si>
    <t>Gázrugós felhajtható 
fogantyú, 700 x 165 mm</t>
  </si>
  <si>
    <t>83.6</t>
  </si>
  <si>
    <t>Gázrugós felhajtható fogantyú, 
papírtartóval, nyomógombos
 öblítőtartály vezérléssel,
 700 x 165 mm</t>
  </si>
  <si>
    <t>110.5</t>
  </si>
  <si>
    <t>WC-kefe tartó,
 WC-kefével együtt</t>
  </si>
  <si>
    <t>106.5</t>
  </si>
  <si>
    <t>Tartalék WC-papír tartó, 
1 tekercs számára</t>
  </si>
  <si>
    <t>115.0</t>
  </si>
  <si>
    <t xml:space="preserve">Fali dupla akasztó,
 krómnikkel anyagból </t>
  </si>
  <si>
    <t>171.6</t>
  </si>
  <si>
    <t>Dönthető fali tükör alumínium
 keretben, felülvilágítóval, 
650x595 mm-es méretben</t>
  </si>
  <si>
    <t>AS900</t>
  </si>
  <si>
    <t>Falra rögzített lehajtható HDPE pelenkázó, 855x560x495 mm</t>
  </si>
  <si>
    <t xml:space="preserve"> - </t>
  </si>
  <si>
    <t>Szappantartó fali adagoló, 1 l kapacitás</t>
  </si>
  <si>
    <t>Papírtörölköző adagoló, fém ház, Z hajtogatású kéztörlőhöz</t>
  </si>
  <si>
    <t>Rozsdamentes szemetes felül nyitott falra szerelhető</t>
  </si>
  <si>
    <t>Taktilis sáv</t>
  </si>
  <si>
    <t>Rozsdamentes szegecs figyelmeztető jelzés kialakításához, vakok és gyengén látók számára. Méret: átmérő 35mm magasság: 5mm</t>
  </si>
  <si>
    <t xml:space="preserve">Rozsdamentes irányítósáv 35 mmx290 mm, furatba szegecs ragazstással rögzíthető. Anyag: Rozsdamentes acél. káprázás mentes matt felülettel, burkolaton elhelyezve. </t>
  </si>
  <si>
    <t>Dátum: 2017…...</t>
  </si>
  <si>
    <t>Villamos + hálózatfejlesztés:</t>
  </si>
  <si>
    <t>43-001-2.2.8-0147056</t>
  </si>
  <si>
    <t>Struktúrált távtartó átszellőztetett és át nem szellőztetett fémlemez fedésű magastetőkhöz. Páraáteresztő alátétfedőanyag dombornyomott kócpaplannal kasírozva, DÖRKEN DELTA®-TRELA</t>
  </si>
  <si>
    <t xml:space="preserve">NT gyártmányú egykezes működtetésű), rendszer fehér kilinccsel, A külső üvegezés: Low-E - 16 thermix + argon töltet 
A középső:  Float - 16 thermix + argon töltet
A belső üvegezés: Low-E - statikailag méretezett vastagságú üvegezés
g=55%, Ug=0,6 W/m2K
</t>
  </si>
  <si>
    <t>Belül műanyag, kívül porszort fém párkánylemez RAL 1019 Grey beige színben, véglezáró elemekkel, 150/170 cm Konsz. jel : K1</t>
  </si>
  <si>
    <t>egykezes működtetésű), rendszer fehér kilinccsel, A külső üvegezés: Low-E - 16 thermix + argon töltet 
A középső:  Float - 16 thermix + argon töltet
A belső üvegezés: Low-E - statikailag méretezett vastagságú üvegezés
g=55%, Ug=0,6 W/m2K, Belül műanyag, kívül porszort fém párkánylemez RAL 1019 Grey beige színben, véglezáró</t>
  </si>
  <si>
    <t>vasalat (Roto NT gyártmányú egykezes működtetésű), rendszer fehér kilinccsel, A külső üvegezés: Low-E - 16 thermix + argon töltet 
A középső:  Float - 16 thermix + argon töltet
A belső üvegezés: Low-E - statikailag méretezett vastagságú üvegezés
g=55%, Ug=0,6 W/m2K, Belül műanyag, kívül porszort fém párkánylemez RAL 1019 Grey</t>
  </si>
  <si>
    <t>működtetésű), rendszer fehér kilinccsel, A külső üvegezés: Low-E - 16 thermix + argon töltet 
A középső:  Float - 16 thermix + argon töltet
A belső üvegezés: Low-E - statikailag méretezett vastagságú üvegezés
g=55%, Ug=0,6 W/m2K, Belül műanyag, kívül porszort fém párkánylemez RAL 1019 Grey beige színben, véglezáró elemekkel,</t>
  </si>
  <si>
    <t xml:space="preserve">rendszer fehér kilinccsel, A külső üvegezés: Low-E - 16 thermix + argon töltet 
A középső:  Float - 16 thermix + argon töltet
A belső üvegezés: Low-E - statikailag méretezett vastagságú üvegezés
g=55%, Ug=0,6 W/m2K, Belül műanyag, kívül porszort fém párkánylemez RAL 1019 Grey beige színben, véglezáró elemekkel, 90/90 cm Konsz. jel </t>
  </si>
  <si>
    <t>NT gyártmányú egykezes működtetésű), rendszer fehér kilinccsel, A külső üvegezés: Low-E - 16 thermix + argon töltet 
A középső:  Float - 16 thermix + argon töltet
A belső üvegezés: Low-E - statikailag méretezett vastagságú üvegezés
g=55%, Ug=0,6 W/m2K, Belül műanyag, kívül porszort fém párkánylemez RAL 1019 Grey beige színben,</t>
  </si>
  <si>
    <t>gyártmányú egykezes működtetésű), rendszer fehér kilinccsel, A külső üvegezés: Low-E - 16 thermix + argon töltet 
A középső:  Float - 16 thermix + argon töltet
A belső üvegezés: Low-E - statikailag méretezett vastagságú üvegezés
g=55%, Ug=0,6 W/m2K, alsó mezőben, belül rag. bizt. üveg, Belül műanyag, kívül porszort fém</t>
  </si>
  <si>
    <t>kártyával működtetett elektromos zár, eloxált aluminium kilincs, A külső üvegezés: Low-E - 16 thermix + argon töltet 
A középső:  Float - 16 thermix + argon töltet
A belső üvegezés: Low-E - statikailag méretezett vastagságú üvegezés
g=55%, Ug=0,6 W/m2K, alsó mezőben, kívűl-belül rag. bizt. üveg, 200/240 cm Konsz. jel : K18</t>
  </si>
  <si>
    <t>eloxált aluminium kilincs, A külső üvegezés: Low-E - 16 thermix + argon töltet 
A középső:  Float - 16 thermix + argon töltet
A belső üvegezés: Low-E - statikailag méretezett vastagságú üvegezés
g=55%, Ug=0,6 W/m2K, alsó mezőben, kívűl-belül rag. bizt. üveg 200/251 cm, Konsz. jel : K19</t>
  </si>
  <si>
    <t>gyártmányú egykezes működtetésű), rendszer fehér kilinccsel, A külső üvegezés: Low-E - 16 thermix + argon töltet 
A középső:  Float - 16 thermix + argon töltet
A belső üvegezés: Low-E - statikailag méretezett vastagságú üvegezés
g=55%, Ug=0,6 W/m2K, Belül műanyag, kívül porszort fém párkánylemez RAL 1019 Grey beige színben,</t>
  </si>
  <si>
    <t>Műanyag kültéri nyílászárók elhelyezése, fix ablak, műanyag profil,VEKA 70 profilrendszer, horganyzott idomacél merevítéssel, kívül RAL 1019 színben fólia bevonattal, belül fehér színben fix ablak, A külső üvegezés: Low-E - 16 thermix + argon töltet 
A középső:  Float - 16 thermix + argon töltet
A belső üvegezés: Low-E - statikailag méretezett vastagságú üvegezés
g=55%, Ug=0,6 W/m2K</t>
  </si>
  <si>
    <t>, Belül műanyag, kívül porszort fém párkánylemez RAL 1019 Grey beige színben, véglezáró elemekkel, 300/150 cm Konsz. jel : K27</t>
  </si>
  <si>
    <t>PZ.(biztonsági)+cilinder, Bukó rejtett vasalat, típus szerint,  működtetéséhez távnyitó szükséges, eloxált aluminium kilincs, A külső üvegezés: Low-E - 16 thermix + argon töltet 
A középső:  Float - 16 thermix + argon töltet
A belső üvegezés: Low-E - statikailag méretezett vastagságú üvegezés
g=55%, Ug=0,6 W/m2K, alsó mezőben,</t>
  </si>
  <si>
    <t>légpótló, kártyás beléptetővel működtetett elektromos zár, másodszány alsó-felső mechanikus retesszel rögzítve, bukó-nyíló rejtett vasalat (típus szerint), eloxált aluminium kilincs A külső üvegezés: Low-E - 16 thermix + argon töltet 
A középső:  Float - 16 thermix + argon töltet
A belső üvegezés: Low-E - statikailag méretezett vastagságú üvegezés
g=55%, Ug=0,6 W/m2K</t>
  </si>
  <si>
    <t xml:space="preserve">, alsó mezőben, kívűl-belül rag. bizt. üveg, Füstelvezetés, légutánpótlás nyitó szerelvénye: GEZE K600-T RWA karos nyitómotorral 24V DC 1,4A GEZE IQ-eSTRIKE A 5000-E elektromos zár, melyet a beléptető is vezérel </t>
  </si>
  <si>
    <t>alsó-felső mechanikus retesszel rögzítve, bukó-nyíló rejtett vasalat (Variotec inside), eloxált aluminium kilincs A külső üvegezés: Low-E - 16 thermix + argon töltet 
A középső:  Float - 16 thermix + argon töltet
A belső üvegezés: Low-E - statikailag méretezett vastagságú üvegezés
g=55%, Ug=0,6 W/m2K, alsó mezőben, kívűl-belül</t>
  </si>
  <si>
    <t>A külső üvegezés: Low-E - 16 thermix + argon töltet 
A középső:  Float - 16 thermix + argon töltet
A belső üvegezés: Low-E - statikailag méretezett vastagságú üvegezés
g=55%, Ug=0,6 W/m2K, 100/573 cm Konsz. jel : K13</t>
  </si>
  <si>
    <t>Grey beige színben, véglezáró elemekkel, Porszort felületkezelés RAL 1019 Grey beige színben, A külső üvegezés: Low-E - 16 thermix + argon töltet 
A középső:  Float - 16 thermix + argon töltet
A belső üvegezés: Low-E - statikailag méretezett vastagságú üvegezés
g=55%, Ug=0,6 W/m2K 369+97/557 cm Konsz. jel : K14</t>
  </si>
  <si>
    <t>Janisol+Faltwand üvegfal harmónika ajtóval és FW 50+ fix üvegfal, Küszöb akadálymenes, süllyesztett U profilos vasalat megvezetéssel, harmónika ajtó, 2+2 nyitásmód rajz szerint, A külső üvegezés: Low-E - 16 thermix + argon töltet 
A középső:  Float - 16 thermix + argon töltet
A belső üvegezés: Low-E - statikailag méretezett vastagságú üvegezés
g=55%, Ug=0,6 W/m2K</t>
  </si>
  <si>
    <t>, alsó mezőben, kívűl-belül rag. bizt. üveg 372/415 cm Konsz. jel : K15</t>
  </si>
  <si>
    <t>Janisol+Faltwand üvegfal harmónika ajtóval és FW 50+ fix üvegfal, Küszöb akadálymenes, süllyesztett U profilos vasalat megvezetéssel, harmónika ajtó, 2+2 nyitásmód, A külső üvegezés: Low-E - 16 thermix + argon töltet 
A középső:  Float - 16 thermix + argon töltet
A belső üvegezés: Low-E - statikailag méretezett vastagságú üvegezés
g=55%, Ug=0,6 W/m2K</t>
  </si>
  <si>
    <t>, alsó mezőben, kívűl-belül rag. bizt. üveg 372/705 cm Konsz. jel : K17</t>
  </si>
  <si>
    <t>PZ.(biztonsági)+cilinder, eloxált aluminium kilincs, Bukó rejtett vasalat (Variotec inside), távnyitó szükságes, A külső üvegezés: Low-E - 16 thermix + argon töltet 
A középső:  Float - 16 thermix + argon töltet
A belső üvegezés: Low-E - statikailag méretezett vastagságú üvegezés
g=55%, Ug=0,6 W/m2K, Konsz. jel : K20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</si>
</sst>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0\ &quot;Ft&quot;;\-#,##0\ &quot;Ft&quot;"/>
    <numFmt numFmtId="44" formatCode="_-* #,##0.00\ &quot;Ft&quot;_-;\-* #,##0.00\ &quot;Ft&quot;_-;_-* &quot;-&quot;??\ &quot;Ft&quot;_-;_-@_-"/>
    <numFmt numFmtId="43" formatCode="_-* #,##0.00\ _F_t_-;\-* #,##0.00\ _F_t_-;_-* &quot;-&quot;??\ _F_t_-;_-@_-"/>
    <numFmt numFmtId="164" formatCode="_-* #,##0\ _F_t_-;\-* #,##0\ _F_t_-;_-* &quot;-&quot;??\ _F_t_-;_-@_-"/>
    <numFmt numFmtId="165" formatCode="0.0"/>
    <numFmt numFmtId="166" formatCode="#,##0\ &quot;Ft&quot;"/>
    <numFmt numFmtId="167" formatCode="_-* #,##0\ [$Ft-40E]_-;\-* #,##0\ [$Ft-40E]_-;_-* &quot;-&quot;??\ [$Ft-40E]_-;_-@_-"/>
    <numFmt numFmtId="169" formatCode="#,##0&quot; db&quot;"/>
    <numFmt numFmtId="170" formatCode="#,##0&quot; m&quot;"/>
    <numFmt numFmtId="171" formatCode="#,###\ &quot;klt&quot;"/>
    <numFmt numFmtId="172" formatCode="#&quot; &quot;\d\b"/>
    <numFmt numFmtId="173" formatCode="#,##0&quot; klt&quot;"/>
    <numFmt numFmtId="174" formatCode="#,###\ &quot;db&quot;"/>
    <numFmt numFmtId="175" formatCode="#,###\ &quot;m&quot;"/>
    <numFmt numFmtId="176" formatCode="_-* #,##0\ &quot;Ft&quot;_-;\-* #,##0\ &quot;Ft&quot;_-;_-* &quot;-&quot;??\ &quot;Ft&quot;_-;_-@_-"/>
  </numFmts>
  <fonts count="77">
    <font>
      <sz val="11"/>
      <color theme="1"/>
      <name val="Calibri"/>
      <family val="2"/>
      <charset val="238"/>
      <scheme val="minor"/>
    </font>
    <font>
      <sz val="11"/>
      <color indexed="8"/>
      <name val="Calibri"/>
      <family val="2"/>
      <charset val="238"/>
    </font>
    <font>
      <sz val="10"/>
      <color indexed="8"/>
      <name val="Times New Roman CE"/>
      <charset val="238"/>
    </font>
    <font>
      <vertAlign val="superscript"/>
      <sz val="10"/>
      <color indexed="8"/>
      <name val="Times New Roman CE"/>
      <charset val="238"/>
    </font>
    <font>
      <vertAlign val="subscript"/>
      <sz val="10"/>
      <color indexed="8"/>
      <name val="Times New Roman CE"/>
      <charset val="238"/>
    </font>
    <font>
      <sz val="12"/>
      <color indexed="8"/>
      <name val="Times New Roman"/>
      <family val="1"/>
      <charset val="238"/>
    </font>
    <font>
      <b/>
      <sz val="12"/>
      <color indexed="8"/>
      <name val="Times New Roman"/>
      <family val="1"/>
      <charset val="238"/>
    </font>
    <font>
      <sz val="10"/>
      <name val="Arial CE"/>
      <charset val="238"/>
    </font>
    <font>
      <b/>
      <sz val="10"/>
      <name val="Arial CE"/>
      <charset val="238"/>
    </font>
    <font>
      <sz val="11"/>
      <name val="Arial CE"/>
      <charset val="238"/>
    </font>
    <font>
      <b/>
      <sz val="12"/>
      <name val="Times New Roman"/>
      <family val="1"/>
      <charset val="238"/>
    </font>
    <font>
      <b/>
      <sz val="10"/>
      <name val="Arial CE"/>
      <family val="2"/>
      <charset val="238"/>
    </font>
    <font>
      <sz val="12"/>
      <name val="Garamond"/>
      <family val="1"/>
      <charset val="238"/>
    </font>
    <font>
      <b/>
      <sz val="12"/>
      <name val="Garamond"/>
      <family val="1"/>
      <charset val="238"/>
    </font>
    <font>
      <sz val="10"/>
      <name val="Times New Roman"/>
      <family val="1"/>
      <charset val="238"/>
    </font>
    <font>
      <b/>
      <sz val="10"/>
      <name val="Times New Roman"/>
      <family val="1"/>
      <charset val="238"/>
    </font>
    <font>
      <sz val="10"/>
      <name val="Times New Roman"/>
      <family val="1"/>
    </font>
    <font>
      <b/>
      <u/>
      <sz val="10"/>
      <name val="Arial CE"/>
      <charset val="238"/>
    </font>
    <font>
      <b/>
      <sz val="14"/>
      <name val="Times New Roman"/>
      <family val="1"/>
      <charset val="238"/>
    </font>
    <font>
      <b/>
      <u/>
      <sz val="10"/>
      <name val="Arial CE"/>
      <family val="2"/>
      <charset val="238"/>
    </font>
    <font>
      <b/>
      <sz val="10"/>
      <name val="Times New Roman"/>
      <family val="1"/>
    </font>
    <font>
      <sz val="10"/>
      <name val="Arial"/>
      <charset val="238"/>
    </font>
    <font>
      <sz val="10"/>
      <name val="Times New Roman CE"/>
      <charset val="238"/>
    </font>
    <font>
      <b/>
      <sz val="16"/>
      <name val="Times New Roman CE"/>
      <charset val="238"/>
    </font>
    <font>
      <sz val="12"/>
      <name val="Times New Roman CE"/>
      <charset val="238"/>
    </font>
    <font>
      <b/>
      <sz val="12"/>
      <name val="Times New Roman CE"/>
      <charset val="238"/>
    </font>
    <font>
      <b/>
      <sz val="10"/>
      <name val="Times New Roman CE"/>
      <charset val="238"/>
    </font>
    <font>
      <vertAlign val="superscript"/>
      <sz val="8"/>
      <color indexed="8"/>
      <name val="Times New Roman"/>
      <family val="1"/>
      <charset val="238"/>
    </font>
    <font>
      <sz val="8"/>
      <color indexed="8"/>
      <name val="Times New Roman"/>
      <family val="1"/>
      <charset val="238"/>
    </font>
    <font>
      <b/>
      <sz val="12"/>
      <name val="Arial"/>
      <family val="2"/>
      <charset val="238"/>
    </font>
    <font>
      <sz val="12"/>
      <name val="Arial"/>
      <family val="2"/>
      <charset val="238"/>
    </font>
    <font>
      <sz val="11"/>
      <name val="Arial"/>
      <family val="2"/>
      <charset val="238"/>
    </font>
    <font>
      <b/>
      <sz val="14"/>
      <name val="Arial"/>
      <family val="2"/>
      <charset val="238"/>
    </font>
    <font>
      <b/>
      <sz val="10"/>
      <name val="Arial"/>
      <family val="2"/>
      <charset val="238"/>
    </font>
    <font>
      <sz val="10"/>
      <name val="Calibri"/>
      <family val="2"/>
      <charset val="238"/>
    </font>
    <font>
      <sz val="10"/>
      <color indexed="63"/>
      <name val="Arial"/>
      <family val="2"/>
      <charset val="238"/>
    </font>
    <font>
      <sz val="10"/>
      <color indexed="8"/>
      <name val="Arial"/>
      <family val="2"/>
      <charset val="238"/>
    </font>
    <font>
      <sz val="10"/>
      <name val="Arial"/>
      <family val="2"/>
      <charset val="1"/>
    </font>
    <font>
      <sz val="10"/>
      <name val="Arial"/>
      <family val="2"/>
      <charset val="238"/>
    </font>
    <font>
      <sz val="12"/>
      <name val="Times New Roman"/>
      <family val="1"/>
      <charset val="238"/>
    </font>
    <font>
      <sz val="12"/>
      <color indexed="10"/>
      <name val="Times New Roman"/>
      <family val="1"/>
      <charset val="238"/>
    </font>
    <font>
      <b/>
      <sz val="11"/>
      <name val="Times New Roman"/>
      <family val="1"/>
      <charset val="238"/>
    </font>
    <font>
      <b/>
      <sz val="18"/>
      <color indexed="8"/>
      <name val="Times New Roman"/>
      <family val="1"/>
      <charset val="238"/>
    </font>
    <font>
      <sz val="18"/>
      <color indexed="8"/>
      <name val="Times New Roman"/>
      <family val="1"/>
      <charset val="238"/>
    </font>
    <font>
      <sz val="10"/>
      <color indexed="8"/>
      <name val="MS Sans Serif"/>
      <family val="2"/>
      <charset val="238"/>
    </font>
    <font>
      <sz val="12"/>
      <name val="Arial Narrow"/>
      <family val="2"/>
      <charset val="238"/>
    </font>
    <font>
      <sz val="10"/>
      <name val="Helv"/>
    </font>
    <font>
      <sz val="10"/>
      <name val="Helv"/>
      <charset val="204"/>
    </font>
    <font>
      <sz val="10"/>
      <color indexed="12"/>
      <name val="Times New Roman"/>
      <family val="1"/>
      <charset val="238"/>
    </font>
    <font>
      <sz val="10"/>
      <color indexed="10"/>
      <name val="Times New Roman"/>
      <family val="1"/>
      <charset val="238"/>
    </font>
    <font>
      <b/>
      <sz val="10"/>
      <color indexed="10"/>
      <name val="Times New Roman"/>
      <family val="1"/>
      <charset val="238"/>
    </font>
    <font>
      <b/>
      <sz val="10"/>
      <color indexed="12"/>
      <name val="Times New Roman"/>
      <family val="1"/>
      <charset val="238"/>
    </font>
    <font>
      <sz val="10"/>
      <color indexed="8"/>
      <name val="Times New Roman"/>
      <family val="1"/>
      <charset val="238"/>
    </font>
    <font>
      <b/>
      <sz val="13.5"/>
      <name val="Arial CE"/>
      <charset val="238"/>
    </font>
    <font>
      <sz val="11"/>
      <name val="Helv"/>
    </font>
    <font>
      <b/>
      <u/>
      <sz val="10"/>
      <color indexed="10"/>
      <name val="Times New Roman"/>
      <family val="1"/>
      <charset val="238"/>
    </font>
    <font>
      <b/>
      <u/>
      <sz val="10"/>
      <name val="Times New Roman"/>
      <family val="1"/>
      <charset val="238"/>
    </font>
    <font>
      <u/>
      <sz val="10"/>
      <name val="Times New Roman"/>
      <family val="1"/>
      <charset val="238"/>
    </font>
    <font>
      <u/>
      <sz val="10"/>
      <color indexed="12"/>
      <name val="Arial CE"/>
      <charset val="238"/>
    </font>
    <font>
      <sz val="10"/>
      <color indexed="10"/>
      <name val="Times New Roman CE"/>
      <charset val="238"/>
    </font>
    <font>
      <sz val="10"/>
      <color indexed="8"/>
      <name val="MS Sans Serif"/>
    </font>
    <font>
      <sz val="11"/>
      <color theme="1"/>
      <name val="Calibri"/>
      <family val="2"/>
      <charset val="238"/>
      <scheme val="minor"/>
    </font>
    <font>
      <sz val="11"/>
      <color theme="1"/>
      <name val="Cambria"/>
      <family val="2"/>
      <charset val="238"/>
    </font>
    <font>
      <b/>
      <sz val="11"/>
      <color theme="1"/>
      <name val="Calibri"/>
      <family val="2"/>
      <charset val="238"/>
      <scheme val="minor"/>
    </font>
    <font>
      <sz val="10"/>
      <color theme="1"/>
      <name val="Times New Roman CE"/>
      <charset val="238"/>
    </font>
    <font>
      <b/>
      <sz val="10"/>
      <color theme="1"/>
      <name val="Times New Roman CE"/>
      <charset val="238"/>
    </font>
    <font>
      <sz val="12"/>
      <color theme="1"/>
      <name val="Times New Roman"/>
      <family val="1"/>
      <charset val="238"/>
    </font>
    <font>
      <b/>
      <sz val="12"/>
      <color theme="1"/>
      <name val="Times New Roman"/>
      <family val="1"/>
      <charset val="238"/>
    </font>
    <font>
      <sz val="11"/>
      <color theme="1"/>
      <name val="Times New Roman"/>
      <family val="1"/>
      <charset val="238"/>
    </font>
    <font>
      <sz val="10"/>
      <color theme="1"/>
      <name val="Times New Roman"/>
      <family val="1"/>
      <charset val="238"/>
    </font>
    <font>
      <sz val="10"/>
      <color theme="1"/>
      <name val="terc time"/>
      <charset val="2"/>
    </font>
    <font>
      <b/>
      <sz val="10"/>
      <color theme="1"/>
      <name val="Times New Roman"/>
      <family val="1"/>
      <charset val="238"/>
    </font>
    <font>
      <b/>
      <sz val="10"/>
      <color theme="1"/>
      <name val="terc time"/>
      <charset val="2"/>
    </font>
    <font>
      <sz val="8"/>
      <color theme="1"/>
      <name val="Times New Roman"/>
      <family val="1"/>
      <charset val="238"/>
    </font>
    <font>
      <b/>
      <sz val="8"/>
      <color theme="1"/>
      <name val="Times New Roman"/>
      <family val="1"/>
      <charset val="238"/>
    </font>
    <font>
      <sz val="10"/>
      <color rgb="FF000000"/>
      <name val="Arial"/>
      <family val="2"/>
      <charset val="238"/>
    </font>
    <font>
      <sz val="10"/>
      <color theme="1"/>
      <name val="Arial"/>
      <family val="2"/>
      <charset val="238"/>
    </font>
  </fonts>
  <fills count="3">
    <fill>
      <patternFill patternType="none"/>
    </fill>
    <fill>
      <patternFill patternType="gray125"/>
    </fill>
    <fill>
      <patternFill patternType="solid">
        <fgColor theme="2"/>
        <bgColor indexed="64"/>
      </patternFill>
    </fill>
  </fills>
  <borders count="23">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rgb="FFCCCCCC"/>
      </left>
      <right style="thin">
        <color rgb="FFCCCCCC"/>
      </right>
      <top style="thin">
        <color rgb="FFCCCCCC"/>
      </top>
      <bottom style="thin">
        <color rgb="FFCCCCCC"/>
      </bottom>
      <diagonal/>
    </border>
    <border>
      <left style="thin">
        <color rgb="FFCCCCCC"/>
      </left>
      <right/>
      <top style="thin">
        <color rgb="FFCCCCCC"/>
      </top>
      <bottom style="thin">
        <color rgb="FFCCCCCC"/>
      </bottom>
      <diagonal/>
    </border>
  </borders>
  <cellStyleXfs count="21">
    <xf numFmtId="0" fontId="0" fillId="0" borderId="0"/>
    <xf numFmtId="0" fontId="7" fillId="0" borderId="0"/>
    <xf numFmtId="0" fontId="46" fillId="0" borderId="0"/>
    <xf numFmtId="43" fontId="6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0" fontId="58" fillId="0" borderId="0" applyNumberFormat="0" applyFill="0" applyBorder="0" applyAlignment="0" applyProtection="0">
      <alignment vertical="top"/>
      <protection locked="0"/>
    </xf>
    <xf numFmtId="0" fontId="7" fillId="0" borderId="0"/>
    <xf numFmtId="0" fontId="7" fillId="0" borderId="0"/>
    <xf numFmtId="0" fontId="21" fillId="0" borderId="0"/>
    <xf numFmtId="0" fontId="62" fillId="0" borderId="0"/>
    <xf numFmtId="0" fontId="38" fillId="0" borderId="0"/>
    <xf numFmtId="0" fontId="22" fillId="0" borderId="0"/>
    <xf numFmtId="0" fontId="46" fillId="0" borderId="0"/>
    <xf numFmtId="0" fontId="60" fillId="0" borderId="0"/>
    <xf numFmtId="0" fontId="46" fillId="0" borderId="0"/>
    <xf numFmtId="0" fontId="47" fillId="0" borderId="0"/>
    <xf numFmtId="0" fontId="38" fillId="0" borderId="0"/>
    <xf numFmtId="44" fontId="7" fillId="0" borderId="0" applyFont="0" applyFill="0" applyBorder="0" applyAlignment="0" applyProtection="0"/>
    <xf numFmtId="0" fontId="44" fillId="0" borderId="0"/>
    <xf numFmtId="0" fontId="60" fillId="0" borderId="0"/>
  </cellStyleXfs>
  <cellXfs count="565">
    <xf numFmtId="0" fontId="0" fillId="0" borderId="0" xfId="0"/>
    <xf numFmtId="0" fontId="64" fillId="0" borderId="0" xfId="0" applyFont="1" applyAlignment="1">
      <alignment vertical="top" wrapText="1"/>
    </xf>
    <xf numFmtId="49" fontId="64" fillId="0" borderId="0" xfId="0" applyNumberFormat="1" applyFont="1" applyAlignment="1">
      <alignment vertical="top" wrapText="1"/>
    </xf>
    <xf numFmtId="0" fontId="65" fillId="0" borderId="1" xfId="0" applyFont="1" applyBorder="1" applyAlignment="1">
      <alignment vertical="top" wrapText="1"/>
    </xf>
    <xf numFmtId="0" fontId="65" fillId="0" borderId="0" xfId="0" applyFont="1" applyAlignment="1">
      <alignment vertical="top" wrapText="1"/>
    </xf>
    <xf numFmtId="0" fontId="65" fillId="0" borderId="1" xfId="0" applyFont="1" applyBorder="1" applyAlignment="1">
      <alignment horizontal="right" vertical="top" wrapText="1"/>
    </xf>
    <xf numFmtId="0" fontId="64" fillId="0" borderId="0" xfId="0" applyFont="1" applyAlignment="1">
      <alignment horizontal="right" vertical="top" wrapText="1"/>
    </xf>
    <xf numFmtId="0" fontId="65" fillId="0" borderId="1" xfId="0" applyFont="1" applyBorder="1" applyAlignment="1">
      <alignment horizontal="left" vertical="top" wrapText="1"/>
    </xf>
    <xf numFmtId="0" fontId="64" fillId="0" borderId="0" xfId="0" applyFont="1" applyAlignment="1">
      <alignment horizontal="left" vertical="top" wrapText="1"/>
    </xf>
    <xf numFmtId="0" fontId="65" fillId="0" borderId="0" xfId="0" applyFont="1" applyBorder="1" applyAlignment="1">
      <alignment vertical="top" wrapText="1"/>
    </xf>
    <xf numFmtId="0" fontId="66" fillId="0" borderId="0" xfId="0" applyFont="1" applyAlignment="1">
      <alignment vertical="top"/>
    </xf>
    <xf numFmtId="0" fontId="66" fillId="0" borderId="0" xfId="0" applyFont="1" applyAlignment="1">
      <alignment vertical="top" wrapText="1"/>
    </xf>
    <xf numFmtId="0" fontId="67" fillId="0" borderId="1" xfId="0" applyFont="1" applyBorder="1" applyAlignment="1">
      <alignment vertical="top" wrapText="1"/>
    </xf>
    <xf numFmtId="0" fontId="67" fillId="0" borderId="1" xfId="0" applyFont="1" applyBorder="1" applyAlignment="1">
      <alignment horizontal="right" vertical="top" wrapText="1"/>
    </xf>
    <xf numFmtId="0" fontId="67" fillId="0" borderId="0" xfId="0" applyFont="1" applyAlignment="1">
      <alignment vertical="top"/>
    </xf>
    <xf numFmtId="0" fontId="66" fillId="0" borderId="0" xfId="0" applyFont="1" applyAlignment="1">
      <alignment vertical="top"/>
    </xf>
    <xf numFmtId="0" fontId="66" fillId="0" borderId="2" xfId="0" applyFont="1" applyBorder="1" applyAlignment="1">
      <alignment vertical="top"/>
    </xf>
    <xf numFmtId="10" fontId="66" fillId="0" borderId="2" xfId="0" applyNumberFormat="1" applyFont="1" applyBorder="1" applyAlignment="1">
      <alignment vertical="top"/>
    </xf>
    <xf numFmtId="0" fontId="66" fillId="0" borderId="0" xfId="0" applyFont="1" applyAlignment="1">
      <alignment horizontal="left" vertical="top"/>
    </xf>
    <xf numFmtId="0" fontId="66" fillId="0" borderId="2" xfId="0" applyFont="1" applyBorder="1" applyAlignment="1">
      <alignment horizontal="right" vertical="top"/>
    </xf>
    <xf numFmtId="0" fontId="8" fillId="0" borderId="3" xfId="8" applyFont="1" applyBorder="1" applyAlignment="1">
      <alignment horizontal="left" vertical="center"/>
    </xf>
    <xf numFmtId="0" fontId="7" fillId="0" borderId="4" xfId="8" applyBorder="1"/>
    <xf numFmtId="164" fontId="7" fillId="0" borderId="4" xfId="4" applyNumberFormat="1" applyBorder="1" applyAlignment="1">
      <alignment horizontal="right" vertical="center"/>
    </xf>
    <xf numFmtId="164" fontId="7" fillId="0" borderId="5" xfId="4" applyNumberFormat="1" applyBorder="1" applyAlignment="1">
      <alignment horizontal="right" vertical="center"/>
    </xf>
    <xf numFmtId="0" fontId="7" fillId="0" borderId="0" xfId="8"/>
    <xf numFmtId="0" fontId="66" fillId="0" borderId="6" xfId="8" applyFont="1" applyBorder="1" applyAlignment="1">
      <alignment horizontal="left" vertical="center"/>
    </xf>
    <xf numFmtId="0" fontId="7" fillId="0" borderId="0" xfId="8" applyBorder="1"/>
    <xf numFmtId="164" fontId="7" fillId="0" borderId="0" xfId="4" applyNumberFormat="1" applyBorder="1" applyAlignment="1">
      <alignment horizontal="right" vertical="center"/>
    </xf>
    <xf numFmtId="164" fontId="7" fillId="0" borderId="7" xfId="4" applyNumberFormat="1" applyBorder="1" applyAlignment="1">
      <alignment horizontal="right" vertical="center"/>
    </xf>
    <xf numFmtId="0" fontId="67" fillId="0" borderId="6" xfId="8" applyFont="1" applyBorder="1" applyAlignment="1">
      <alignment horizontal="left" vertical="center"/>
    </xf>
    <xf numFmtId="0" fontId="68" fillId="0" borderId="6" xfId="8" applyFont="1" applyBorder="1" applyAlignment="1">
      <alignment horizontal="left" vertical="center"/>
    </xf>
    <xf numFmtId="0" fontId="9" fillId="0" borderId="0" xfId="8" applyFont="1" applyBorder="1"/>
    <xf numFmtId="0" fontId="66" fillId="0" borderId="6" xfId="8" applyFont="1" applyBorder="1" applyAlignment="1">
      <alignment horizontal="center" vertical="center"/>
    </xf>
    <xf numFmtId="0" fontId="7" fillId="0" borderId="0" xfId="8" applyBorder="1" applyAlignment="1">
      <alignment horizontal="center"/>
    </xf>
    <xf numFmtId="164" fontId="61" fillId="0" borderId="0" xfId="4" applyNumberFormat="1" applyFont="1" applyBorder="1" applyAlignment="1">
      <alignment horizontal="right" vertical="center"/>
    </xf>
    <xf numFmtId="164" fontId="61" fillId="0" borderId="7" xfId="4" applyNumberFormat="1" applyFont="1" applyBorder="1" applyAlignment="1">
      <alignment horizontal="right" vertical="center"/>
    </xf>
    <xf numFmtId="0" fontId="8" fillId="0" borderId="6" xfId="8" applyFont="1" applyBorder="1" applyAlignment="1">
      <alignment horizontal="left" vertical="center"/>
    </xf>
    <xf numFmtId="0" fontId="8" fillId="0" borderId="8" xfId="8" applyFont="1" applyBorder="1" applyAlignment="1">
      <alignment horizontal="center" vertical="center"/>
    </xf>
    <xf numFmtId="0" fontId="8" fillId="0" borderId="2" xfId="8" applyFont="1" applyBorder="1" applyAlignment="1">
      <alignment horizontal="center"/>
    </xf>
    <xf numFmtId="164" fontId="8" fillId="0" borderId="2" xfId="4" applyNumberFormat="1" applyFont="1" applyBorder="1" applyAlignment="1">
      <alignment horizontal="center" vertical="center"/>
    </xf>
    <xf numFmtId="164" fontId="7" fillId="0" borderId="2" xfId="4" applyNumberFormat="1" applyFont="1" applyBorder="1" applyAlignment="1">
      <alignment horizontal="center" vertical="center"/>
    </xf>
    <xf numFmtId="164" fontId="8" fillId="0" borderId="9" xfId="4" applyNumberFormat="1" applyFont="1" applyBorder="1" applyAlignment="1">
      <alignment horizontal="center" vertical="center"/>
    </xf>
    <xf numFmtId="0" fontId="8" fillId="0" borderId="0" xfId="8" applyFont="1"/>
    <xf numFmtId="0" fontId="7" fillId="0" borderId="6" xfId="8" applyBorder="1" applyAlignment="1">
      <alignment horizontal="center" vertical="center"/>
    </xf>
    <xf numFmtId="0" fontId="8" fillId="0" borderId="2" xfId="8" applyFont="1" applyBorder="1" applyAlignment="1">
      <alignment horizontal="center" vertical="center"/>
    </xf>
    <xf numFmtId="164" fontId="7" fillId="0" borderId="2" xfId="4" applyNumberFormat="1" applyBorder="1" applyAlignment="1">
      <alignment horizontal="right" vertical="center"/>
    </xf>
    <xf numFmtId="164" fontId="7" fillId="0" borderId="2" xfId="4" applyNumberFormat="1" applyFont="1" applyBorder="1" applyAlignment="1">
      <alignment horizontal="right" vertical="center"/>
    </xf>
    <xf numFmtId="164" fontId="7" fillId="0" borderId="9" xfId="4" applyNumberFormat="1" applyBorder="1" applyAlignment="1">
      <alignment horizontal="right" vertical="center"/>
    </xf>
    <xf numFmtId="0" fontId="12" fillId="2" borderId="10" xfId="8" applyFont="1" applyFill="1" applyBorder="1" applyAlignment="1">
      <alignment horizontal="center" vertical="center"/>
    </xf>
    <xf numFmtId="0" fontId="12" fillId="2" borderId="10" xfId="8" applyFont="1" applyFill="1" applyBorder="1" applyAlignment="1">
      <alignment vertical="center"/>
    </xf>
    <xf numFmtId="164" fontId="13" fillId="2" borderId="10" xfId="4" applyNumberFormat="1" applyFont="1" applyFill="1" applyBorder="1" applyAlignment="1">
      <alignment horizontal="right" vertical="center"/>
    </xf>
    <xf numFmtId="164" fontId="12" fillId="2" borderId="10" xfId="4" applyNumberFormat="1" applyFont="1" applyFill="1" applyBorder="1" applyAlignment="1">
      <alignment horizontal="right" vertical="center"/>
    </xf>
    <xf numFmtId="0" fontId="7" fillId="0" borderId="0" xfId="8" applyAlignment="1">
      <alignment vertical="center"/>
    </xf>
    <xf numFmtId="0" fontId="12" fillId="0" borderId="10" xfId="8" applyFont="1" applyBorder="1" applyAlignment="1">
      <alignment horizontal="center" vertical="center"/>
    </xf>
    <xf numFmtId="0" fontId="12" fillId="0" borderId="10" xfId="8" applyFont="1" applyBorder="1" applyAlignment="1">
      <alignment vertical="center"/>
    </xf>
    <xf numFmtId="164" fontId="13" fillId="0" borderId="10" xfId="4" applyNumberFormat="1" applyFont="1" applyBorder="1" applyAlignment="1">
      <alignment horizontal="right" vertical="center"/>
    </xf>
    <xf numFmtId="164" fontId="12" fillId="0" borderId="10" xfId="4" applyNumberFormat="1" applyFont="1" applyBorder="1" applyAlignment="1">
      <alignment horizontal="right" vertical="center"/>
    </xf>
    <xf numFmtId="0" fontId="12" fillId="0" borderId="10" xfId="8" applyFont="1" applyBorder="1" applyAlignment="1">
      <alignment vertical="center" wrapText="1"/>
    </xf>
    <xf numFmtId="0" fontId="12" fillId="2" borderId="10" xfId="8" applyFont="1" applyFill="1" applyBorder="1" applyAlignment="1">
      <alignment vertical="center" wrapText="1"/>
    </xf>
    <xf numFmtId="164" fontId="7" fillId="0" borderId="0" xfId="4" applyNumberFormat="1" applyFont="1" applyBorder="1" applyAlignment="1">
      <alignment horizontal="right" vertical="center"/>
    </xf>
    <xf numFmtId="0" fontId="8" fillId="0" borderId="11" xfId="8" applyFont="1" applyBorder="1" applyAlignment="1">
      <alignment horizontal="left" vertical="center"/>
    </xf>
    <xf numFmtId="0" fontId="8" fillId="0" borderId="12" xfId="8" applyFont="1" applyBorder="1"/>
    <xf numFmtId="164" fontId="8" fillId="0" borderId="12" xfId="4" applyNumberFormat="1" applyFont="1" applyBorder="1" applyAlignment="1">
      <alignment horizontal="right" vertical="center"/>
    </xf>
    <xf numFmtId="164" fontId="7" fillId="0" borderId="12" xfId="4" applyNumberFormat="1" applyFont="1" applyBorder="1" applyAlignment="1">
      <alignment horizontal="right" vertical="center"/>
    </xf>
    <xf numFmtId="164" fontId="8" fillId="0" borderId="13" xfId="4" applyNumberFormat="1" applyFont="1" applyBorder="1" applyAlignment="1">
      <alignment horizontal="right" vertical="center"/>
    </xf>
    <xf numFmtId="164" fontId="8" fillId="0" borderId="0" xfId="4" applyNumberFormat="1" applyFont="1" applyBorder="1" applyAlignment="1">
      <alignment horizontal="right" vertical="center"/>
    </xf>
    <xf numFmtId="164" fontId="8" fillId="0" borderId="7" xfId="4" applyNumberFormat="1" applyFont="1" applyBorder="1" applyAlignment="1">
      <alignment horizontal="right" vertical="center"/>
    </xf>
    <xf numFmtId="0" fontId="7" fillId="0" borderId="6" xfId="8" applyBorder="1" applyAlignment="1">
      <alignment horizontal="left" vertical="center"/>
    </xf>
    <xf numFmtId="0" fontId="7" fillId="0" borderId="8" xfId="8" applyBorder="1" applyAlignment="1">
      <alignment horizontal="center" vertical="center"/>
    </xf>
    <xf numFmtId="0" fontId="7" fillId="0" borderId="2" xfId="8" applyBorder="1"/>
    <xf numFmtId="0" fontId="7" fillId="0" borderId="0" xfId="8" applyAlignment="1">
      <alignment horizontal="center" vertical="center"/>
    </xf>
    <xf numFmtId="164" fontId="7" fillId="0" borderId="0" xfId="4" applyNumberFormat="1" applyAlignment="1">
      <alignment horizontal="right" vertical="center"/>
    </xf>
    <xf numFmtId="0" fontId="69" fillId="0" borderId="0" xfId="0" applyFont="1" applyAlignment="1">
      <alignment horizontal="left" vertical="top" wrapText="1"/>
    </xf>
    <xf numFmtId="0" fontId="69" fillId="0" borderId="0" xfId="0" applyFont="1" applyAlignment="1">
      <alignment vertical="top" wrapText="1"/>
    </xf>
    <xf numFmtId="0" fontId="69" fillId="0" borderId="0" xfId="0" applyFont="1" applyAlignment="1">
      <alignment horizontal="right" vertical="top" wrapText="1"/>
    </xf>
    <xf numFmtId="0" fontId="70" fillId="0" borderId="0" xfId="0" applyFont="1" applyAlignment="1">
      <alignment vertical="top" wrapText="1"/>
    </xf>
    <xf numFmtId="0" fontId="71" fillId="0" borderId="1" xfId="0" applyFont="1" applyBorder="1" applyAlignment="1">
      <alignment horizontal="left" vertical="top" wrapText="1"/>
    </xf>
    <xf numFmtId="0" fontId="71" fillId="0" borderId="1" xfId="0" applyFont="1" applyBorder="1" applyAlignment="1">
      <alignment vertical="top" wrapText="1"/>
    </xf>
    <xf numFmtId="0" fontId="71" fillId="0" borderId="1" xfId="0" applyFont="1" applyBorder="1" applyAlignment="1">
      <alignment horizontal="right" vertical="top" wrapText="1"/>
    </xf>
    <xf numFmtId="0" fontId="72" fillId="0" borderId="0" xfId="0" applyFont="1" applyBorder="1" applyAlignment="1">
      <alignment vertical="top" wrapText="1"/>
    </xf>
    <xf numFmtId="0" fontId="70" fillId="0" borderId="0" xfId="0" applyFont="1" applyAlignment="1">
      <alignment horizontal="left" vertical="top" wrapText="1"/>
    </xf>
    <xf numFmtId="0" fontId="70" fillId="0" borderId="0" xfId="0" applyFont="1" applyAlignment="1">
      <alignment horizontal="right" vertical="top" wrapText="1"/>
    </xf>
    <xf numFmtId="0" fontId="71" fillId="0" borderId="0" xfId="0" applyFont="1" applyBorder="1" applyAlignment="1">
      <alignment vertical="top" wrapText="1"/>
    </xf>
    <xf numFmtId="49" fontId="69" fillId="0" borderId="0" xfId="0" applyNumberFormat="1" applyFont="1" applyAlignment="1">
      <alignment vertical="top" wrapText="1"/>
    </xf>
    <xf numFmtId="0" fontId="11" fillId="0" borderId="14" xfId="8" applyFont="1" applyBorder="1"/>
    <xf numFmtId="49" fontId="11" fillId="0" borderId="3" xfId="8" applyNumberFormat="1" applyFont="1" applyBorder="1"/>
    <xf numFmtId="0" fontId="7" fillId="0" borderId="3" xfId="8" applyBorder="1"/>
    <xf numFmtId="0" fontId="11" fillId="0" borderId="4" xfId="8" applyFont="1" applyBorder="1"/>
    <xf numFmtId="0" fontId="7" fillId="0" borderId="5" xfId="8" applyBorder="1"/>
    <xf numFmtId="164" fontId="11" fillId="0" borderId="5" xfId="4" applyNumberFormat="1" applyFont="1" applyBorder="1" applyAlignment="1">
      <alignment horizontal="center"/>
    </xf>
    <xf numFmtId="164" fontId="11" fillId="0" borderId="14" xfId="4" applyNumberFormat="1" applyFont="1" applyBorder="1" applyAlignment="1">
      <alignment horizontal="center"/>
    </xf>
    <xf numFmtId="0" fontId="7" fillId="0" borderId="15" xfId="8" applyBorder="1"/>
    <xf numFmtId="49" fontId="7" fillId="0" borderId="8" xfId="8" applyNumberFormat="1" applyBorder="1"/>
    <xf numFmtId="0" fontId="7" fillId="0" borderId="8" xfId="8" applyBorder="1"/>
    <xf numFmtId="0" fontId="7" fillId="0" borderId="9" xfId="8" applyBorder="1"/>
    <xf numFmtId="164" fontId="11" fillId="0" borderId="9" xfId="4" applyNumberFormat="1" applyFont="1" applyBorder="1" applyAlignment="1">
      <alignment horizontal="center"/>
    </xf>
    <xf numFmtId="164" fontId="11" fillId="0" borderId="15" xfId="4" applyNumberFormat="1" applyFont="1" applyBorder="1" applyAlignment="1">
      <alignment horizontal="center"/>
    </xf>
    <xf numFmtId="49" fontId="7" fillId="0" borderId="0" xfId="8" applyNumberFormat="1" applyBorder="1"/>
    <xf numFmtId="164" fontId="11" fillId="0" borderId="0" xfId="4" applyNumberFormat="1" applyFont="1" applyBorder="1" applyAlignment="1">
      <alignment horizontal="center"/>
    </xf>
    <xf numFmtId="49" fontId="7" fillId="0" borderId="0" xfId="8" applyNumberFormat="1"/>
    <xf numFmtId="0" fontId="11" fillId="0" borderId="0" xfId="8" applyFont="1"/>
    <xf numFmtId="164" fontId="61" fillId="0" borderId="0" xfId="4" applyNumberFormat="1" applyFont="1"/>
    <xf numFmtId="0" fontId="14" fillId="0" borderId="0" xfId="8" applyFont="1"/>
    <xf numFmtId="49" fontId="7" fillId="0" borderId="0" xfId="8" applyNumberFormat="1" applyAlignment="1">
      <alignment horizontal="right"/>
    </xf>
    <xf numFmtId="49" fontId="14" fillId="0" borderId="0" xfId="8" applyNumberFormat="1" applyFont="1"/>
    <xf numFmtId="164" fontId="14" fillId="0" borderId="0" xfId="4" applyNumberFormat="1" applyFont="1"/>
    <xf numFmtId="49" fontId="14" fillId="0" borderId="0" xfId="8" applyNumberFormat="1" applyFont="1" applyAlignment="1">
      <alignment horizontal="right"/>
    </xf>
    <xf numFmtId="164" fontId="14" fillId="0" borderId="2" xfId="4" applyNumberFormat="1" applyFont="1" applyBorder="1"/>
    <xf numFmtId="164" fontId="14" fillId="0" borderId="0" xfId="4" applyNumberFormat="1" applyFont="1" applyBorder="1"/>
    <xf numFmtId="0" fontId="14" fillId="0" borderId="0" xfId="8" applyFont="1" applyBorder="1"/>
    <xf numFmtId="164" fontId="15" fillId="0" borderId="0" xfId="4" applyNumberFormat="1" applyFont="1" applyBorder="1" applyAlignment="1">
      <alignment horizontal="center"/>
    </xf>
    <xf numFmtId="0" fontId="16" fillId="0" borderId="0" xfId="8" applyFont="1"/>
    <xf numFmtId="164" fontId="16" fillId="0" borderId="2" xfId="4" applyNumberFormat="1" applyFont="1" applyBorder="1"/>
    <xf numFmtId="164" fontId="16" fillId="0" borderId="0" xfId="4" applyNumberFormat="1" applyFont="1"/>
    <xf numFmtId="49" fontId="16" fillId="0" borderId="0" xfId="8" applyNumberFormat="1" applyFont="1"/>
    <xf numFmtId="49" fontId="16" fillId="0" borderId="0" xfId="8" applyNumberFormat="1" applyFont="1" applyAlignment="1">
      <alignment horizontal="right"/>
    </xf>
    <xf numFmtId="165" fontId="16" fillId="0" borderId="0" xfId="8" applyNumberFormat="1" applyFont="1"/>
    <xf numFmtId="164" fontId="61" fillId="0" borderId="0" xfId="4" applyNumberFormat="1" applyFont="1" applyBorder="1"/>
    <xf numFmtId="0" fontId="17" fillId="0" borderId="0" xfId="8" applyFont="1"/>
    <xf numFmtId="164" fontId="17" fillId="0" borderId="0" xfId="4" applyNumberFormat="1" applyFont="1"/>
    <xf numFmtId="0" fontId="18" fillId="0" borderId="0" xfId="8" applyFont="1" applyAlignment="1">
      <alignment horizontal="center"/>
    </xf>
    <xf numFmtId="0" fontId="19" fillId="0" borderId="0" xfId="8" applyFont="1"/>
    <xf numFmtId="0" fontId="11" fillId="0" borderId="10" xfId="8" applyFont="1" applyBorder="1"/>
    <xf numFmtId="49" fontId="11" fillId="0" borderId="16" xfId="8" applyNumberFormat="1" applyFont="1" applyBorder="1"/>
    <xf numFmtId="0" fontId="7" fillId="0" borderId="16" xfId="8" applyBorder="1"/>
    <xf numFmtId="0" fontId="11" fillId="0" borderId="1" xfId="8" applyFont="1" applyBorder="1"/>
    <xf numFmtId="0" fontId="7" fillId="0" borderId="1" xfId="8" applyBorder="1"/>
    <xf numFmtId="0" fontId="7" fillId="0" borderId="17" xfId="8" applyBorder="1"/>
    <xf numFmtId="164" fontId="11" fillId="0" borderId="17" xfId="4" applyNumberFormat="1" applyFont="1" applyBorder="1" applyAlignment="1">
      <alignment horizontal="center"/>
    </xf>
    <xf numFmtId="164" fontId="11" fillId="0" borderId="10" xfId="4" applyNumberFormat="1" applyFont="1" applyBorder="1" applyAlignment="1">
      <alignment horizontal="center"/>
    </xf>
    <xf numFmtId="164" fontId="20" fillId="0" borderId="0" xfId="4" applyNumberFormat="1" applyFont="1" applyAlignment="1">
      <alignment horizontal="center"/>
    </xf>
    <xf numFmtId="0" fontId="22" fillId="0" borderId="0" xfId="9" applyFont="1" applyAlignment="1">
      <alignment vertical="top" wrapText="1"/>
    </xf>
    <xf numFmtId="166" fontId="22" fillId="0" borderId="0" xfId="9" applyNumberFormat="1" applyFont="1" applyAlignment="1">
      <alignment vertical="top" wrapText="1"/>
    </xf>
    <xf numFmtId="0" fontId="24" fillId="0" borderId="0" xfId="9" applyFont="1" applyAlignment="1">
      <alignment horizontal="center" vertical="top" wrapText="1"/>
    </xf>
    <xf numFmtId="166" fontId="24" fillId="0" borderId="0" xfId="9" applyNumberFormat="1" applyFont="1" applyAlignment="1">
      <alignment horizontal="center" vertical="top" wrapText="1"/>
    </xf>
    <xf numFmtId="0" fontId="26" fillId="0" borderId="1" xfId="9" applyFont="1" applyBorder="1" applyAlignment="1">
      <alignment vertical="top" wrapText="1"/>
    </xf>
    <xf numFmtId="0" fontId="26" fillId="0" borderId="1" xfId="9" applyFont="1" applyBorder="1" applyAlignment="1">
      <alignment horizontal="right" vertical="top" wrapText="1"/>
    </xf>
    <xf numFmtId="167" fontId="26" fillId="0" borderId="1" xfId="9" applyNumberFormat="1" applyFont="1" applyBorder="1" applyAlignment="1">
      <alignment vertical="top" wrapText="1"/>
    </xf>
    <xf numFmtId="167" fontId="22" fillId="0" borderId="0" xfId="9" applyNumberFormat="1" applyFont="1" applyAlignment="1">
      <alignment vertical="top" wrapText="1"/>
    </xf>
    <xf numFmtId="0" fontId="26" fillId="0" borderId="1" xfId="9" applyFont="1" applyBorder="1" applyAlignment="1">
      <alignment horizontal="left" vertical="top" wrapText="1"/>
    </xf>
    <xf numFmtId="166" fontId="26" fillId="0" borderId="1" xfId="9" applyNumberFormat="1" applyFont="1" applyBorder="1" applyAlignment="1">
      <alignment vertical="top" wrapText="1"/>
    </xf>
    <xf numFmtId="0" fontId="22" fillId="0" borderId="0" xfId="9" applyFont="1" applyAlignment="1">
      <alignment horizontal="left" vertical="top" wrapText="1"/>
    </xf>
    <xf numFmtId="0" fontId="22" fillId="0" borderId="0" xfId="9" applyFont="1" applyFill="1" applyAlignment="1">
      <alignment horizontal="right" vertical="top" wrapText="1"/>
    </xf>
    <xf numFmtId="0" fontId="22" fillId="0" borderId="0" xfId="9" applyFont="1" applyAlignment="1">
      <alignment horizontal="right" vertical="top" wrapText="1"/>
    </xf>
    <xf numFmtId="0" fontId="21" fillId="0" borderId="0" xfId="9"/>
    <xf numFmtId="0" fontId="26" fillId="0" borderId="1" xfId="9" applyFont="1" applyFill="1" applyBorder="1" applyAlignment="1">
      <alignment horizontal="left" vertical="top" wrapText="1"/>
    </xf>
    <xf numFmtId="0" fontId="26" fillId="0" borderId="1" xfId="9" applyFont="1" applyFill="1" applyBorder="1" applyAlignment="1">
      <alignment vertical="top" wrapText="1"/>
    </xf>
    <xf numFmtId="0" fontId="26" fillId="0" borderId="1" xfId="9" applyFont="1" applyFill="1" applyBorder="1" applyAlignment="1">
      <alignment horizontal="right" vertical="top" wrapText="1"/>
    </xf>
    <xf numFmtId="166" fontId="26" fillId="0" borderId="1" xfId="9" applyNumberFormat="1" applyFont="1" applyFill="1" applyBorder="1" applyAlignment="1">
      <alignment vertical="top" wrapText="1"/>
    </xf>
    <xf numFmtId="0" fontId="22" fillId="0" borderId="0" xfId="9" applyFont="1" applyFill="1" applyAlignment="1">
      <alignment horizontal="left" vertical="top" wrapText="1"/>
    </xf>
    <xf numFmtId="0" fontId="22" fillId="0" borderId="0" xfId="9" applyFont="1" applyFill="1" applyAlignment="1">
      <alignment vertical="top" wrapText="1"/>
    </xf>
    <xf numFmtId="166" fontId="22" fillId="0" borderId="0" xfId="9" applyNumberFormat="1" applyFont="1" applyFill="1" applyAlignment="1">
      <alignment vertical="top" wrapText="1"/>
    </xf>
    <xf numFmtId="166" fontId="26" fillId="0" borderId="1" xfId="9" applyNumberFormat="1" applyFont="1" applyBorder="1" applyAlignment="1">
      <alignment horizontal="right" vertical="top" wrapText="1"/>
    </xf>
    <xf numFmtId="0" fontId="73" fillId="0" borderId="0" xfId="0" applyFont="1"/>
    <xf numFmtId="0" fontId="67" fillId="0" borderId="0" xfId="0" applyFont="1" applyAlignment="1">
      <alignment horizontal="center"/>
    </xf>
    <xf numFmtId="0" fontId="68" fillId="0" borderId="21" xfId="0" applyFont="1" applyBorder="1" applyAlignment="1">
      <alignment vertical="top" wrapText="1"/>
    </xf>
    <xf numFmtId="0" fontId="68" fillId="0" borderId="22" xfId="0" applyFont="1" applyBorder="1" applyAlignment="1">
      <alignment vertical="top" wrapText="1"/>
    </xf>
    <xf numFmtId="0" fontId="74" fillId="0" borderId="10" xfId="0" applyFont="1" applyBorder="1" applyAlignment="1">
      <alignment horizontal="left" vertical="top" wrapText="1"/>
    </xf>
    <xf numFmtId="0" fontId="74" fillId="0" borderId="10" xfId="0" applyFont="1" applyBorder="1" applyAlignment="1">
      <alignment horizontal="right" vertical="top" wrapText="1"/>
    </xf>
    <xf numFmtId="0" fontId="73" fillId="0" borderId="10" xfId="0" applyFont="1" applyBorder="1" applyAlignment="1">
      <alignment horizontal="left" vertical="top" wrapText="1"/>
    </xf>
    <xf numFmtId="164" fontId="73" fillId="0" borderId="10" xfId="3" applyNumberFormat="1" applyFont="1" applyBorder="1" applyAlignment="1">
      <alignment horizontal="right" vertical="top" wrapText="1"/>
    </xf>
    <xf numFmtId="164" fontId="74" fillId="0" borderId="10" xfId="3" applyNumberFormat="1" applyFont="1" applyBorder="1" applyAlignment="1">
      <alignment horizontal="right" vertical="top" wrapText="1"/>
    </xf>
    <xf numFmtId="0" fontId="68" fillId="0" borderId="0" xfId="0" applyFont="1" applyBorder="1" applyAlignment="1">
      <alignment vertical="top" wrapText="1"/>
    </xf>
    <xf numFmtId="164" fontId="74" fillId="0" borderId="10" xfId="0" applyNumberFormat="1" applyFont="1" applyBorder="1" applyAlignment="1">
      <alignment horizontal="right" vertical="top" wrapText="1"/>
    </xf>
    <xf numFmtId="0" fontId="74" fillId="0" borderId="0" xfId="0" applyFont="1" applyBorder="1" applyAlignment="1">
      <alignment horizontal="left" vertical="top" wrapText="1"/>
    </xf>
    <xf numFmtId="0" fontId="74" fillId="0" borderId="0" xfId="0" applyFont="1" applyBorder="1" applyAlignment="1">
      <alignment horizontal="right" vertical="top" wrapText="1"/>
    </xf>
    <xf numFmtId="0" fontId="74" fillId="0" borderId="21" xfId="0" applyFont="1" applyBorder="1" applyAlignment="1">
      <alignment horizontal="left" vertical="top" wrapText="1"/>
    </xf>
    <xf numFmtId="0" fontId="74" fillId="0" borderId="21" xfId="0" applyFont="1" applyBorder="1" applyAlignment="1">
      <alignment horizontal="right" vertical="top" wrapText="1"/>
    </xf>
    <xf numFmtId="0" fontId="73" fillId="0" borderId="21" xfId="0" applyFont="1" applyBorder="1" applyAlignment="1">
      <alignment horizontal="left" vertical="top" wrapText="1"/>
    </xf>
    <xf numFmtId="0" fontId="73" fillId="0" borderId="21" xfId="0" applyFont="1" applyBorder="1" applyAlignment="1">
      <alignment horizontal="right" vertical="top" wrapText="1"/>
    </xf>
    <xf numFmtId="0" fontId="29" fillId="0" borderId="0" xfId="0" applyFont="1" applyAlignment="1">
      <alignment horizontal="center" wrapText="1"/>
    </xf>
    <xf numFmtId="0" fontId="30" fillId="0" borderId="0" xfId="0" applyFont="1" applyAlignment="1">
      <alignment wrapText="1"/>
    </xf>
    <xf numFmtId="0" fontId="31" fillId="0" borderId="0" xfId="0" applyFont="1" applyAlignment="1">
      <alignment horizontal="left" wrapText="1"/>
    </xf>
    <xf numFmtId="0" fontId="31" fillId="0" borderId="0" xfId="0" applyFont="1" applyAlignment="1">
      <alignment wrapText="1"/>
    </xf>
    <xf numFmtId="0" fontId="0" fillId="0" borderId="0" xfId="0" applyAlignment="1">
      <alignment wrapText="1"/>
    </xf>
    <xf numFmtId="0" fontId="32" fillId="0" borderId="2" xfId="0" applyFont="1" applyBorder="1" applyAlignment="1">
      <alignment horizontal="center" wrapText="1"/>
    </xf>
    <xf numFmtId="0" fontId="29" fillId="0" borderId="1" xfId="0" applyFont="1" applyBorder="1" applyAlignment="1">
      <alignment wrapText="1"/>
    </xf>
    <xf numFmtId="0" fontId="29" fillId="0" borderId="1" xfId="0" applyFont="1" applyBorder="1" applyAlignment="1">
      <alignment horizontal="center" wrapText="1"/>
    </xf>
    <xf numFmtId="0" fontId="30" fillId="0" borderId="0" xfId="0" applyFont="1" applyAlignment="1">
      <alignment horizontal="left" wrapText="1"/>
    </xf>
    <xf numFmtId="0" fontId="30" fillId="0" borderId="0" xfId="0" applyFont="1" applyAlignment="1">
      <alignment horizontal="center" wrapText="1"/>
    </xf>
    <xf numFmtId="9" fontId="30" fillId="0" borderId="0" xfId="0" applyNumberFormat="1" applyFont="1" applyAlignment="1">
      <alignment wrapText="1"/>
    </xf>
    <xf numFmtId="0" fontId="29" fillId="0" borderId="0" xfId="0" applyFont="1" applyAlignment="1">
      <alignment wrapText="1"/>
    </xf>
    <xf numFmtId="0" fontId="33"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Border="1" applyAlignment="1">
      <alignment horizontal="center" vertical="center" wrapText="1"/>
    </xf>
    <xf numFmtId="0" fontId="0" fillId="0" borderId="10" xfId="0" applyFont="1" applyBorder="1" applyAlignment="1">
      <alignment horizontal="justify" vertical="center" wrapText="1"/>
    </xf>
    <xf numFmtId="0" fontId="0" fillId="0" borderId="10" xfId="0" applyBorder="1" applyAlignment="1">
      <alignment horizontal="justify" vertical="center" wrapText="1"/>
    </xf>
    <xf numFmtId="0" fontId="75" fillId="0" borderId="10" xfId="0" applyFont="1" applyBorder="1" applyAlignment="1">
      <alignment wrapText="1"/>
    </xf>
    <xf numFmtId="0" fontId="75" fillId="0" borderId="10" xfId="0" applyFont="1" applyBorder="1" applyAlignment="1">
      <alignment horizontal="justify" wrapText="1"/>
    </xf>
    <xf numFmtId="0" fontId="76" fillId="0" borderId="10" xfId="0" applyFont="1" applyBorder="1" applyAlignment="1">
      <alignment wrapText="1"/>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0" fontId="33" fillId="0" borderId="10" xfId="0" applyFont="1" applyBorder="1" applyAlignment="1">
      <alignment horizontal="left" vertical="center" wrapText="1"/>
    </xf>
    <xf numFmtId="0" fontId="37" fillId="0" borderId="10" xfId="0" applyFont="1" applyBorder="1" applyAlignment="1">
      <alignment horizontal="center" vertical="center" wrapText="1"/>
    </xf>
    <xf numFmtId="0" fontId="37" fillId="0" borderId="10" xfId="0" applyFont="1" applyBorder="1" applyAlignment="1">
      <alignment horizontal="left" vertical="center" wrapText="1"/>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Alignment="1"/>
    <xf numFmtId="0" fontId="0" fillId="0" borderId="10" xfId="0" applyBorder="1" applyAlignment="1">
      <alignment horizontal="left" vertical="center"/>
    </xf>
    <xf numFmtId="0" fontId="38" fillId="0" borderId="0" xfId="1" applyFont="1"/>
    <xf numFmtId="0" fontId="10" fillId="0" borderId="0" xfId="1" applyFont="1" applyAlignment="1">
      <alignment vertical="top"/>
    </xf>
    <xf numFmtId="0" fontId="39" fillId="0" borderId="0" xfId="1" applyFont="1"/>
    <xf numFmtId="0" fontId="40" fillId="0" borderId="0" xfId="1" applyFont="1" applyAlignment="1">
      <alignment vertical="top"/>
    </xf>
    <xf numFmtId="0" fontId="6" fillId="0" borderId="0" xfId="1" applyFont="1" applyAlignment="1">
      <alignment horizontal="justify"/>
    </xf>
    <xf numFmtId="0" fontId="40" fillId="0" borderId="0" xfId="1" applyFont="1"/>
    <xf numFmtId="0" fontId="5" fillId="0" borderId="0" xfId="1" applyFont="1" applyAlignment="1">
      <alignment horizontal="justify"/>
    </xf>
    <xf numFmtId="0" fontId="41" fillId="0" borderId="0" xfId="1" applyFont="1" applyAlignment="1">
      <alignment horizontal="left" indent="1"/>
    </xf>
    <xf numFmtId="0" fontId="10" fillId="0" borderId="0" xfId="1" applyFont="1" applyAlignment="1">
      <alignment wrapText="1"/>
    </xf>
    <xf numFmtId="0" fontId="42" fillId="0" borderId="0" xfId="1" applyFont="1" applyAlignment="1">
      <alignment horizontal="center"/>
    </xf>
    <xf numFmtId="0" fontId="10" fillId="0" borderId="0" xfId="1" applyFont="1"/>
    <xf numFmtId="0" fontId="43" fillId="0" borderId="0" xfId="1" applyFont="1" applyAlignment="1">
      <alignment horizontal="center"/>
    </xf>
    <xf numFmtId="0" fontId="39" fillId="0" borderId="0" xfId="1" applyFont="1" applyAlignment="1">
      <alignment vertical="top"/>
    </xf>
    <xf numFmtId="14" fontId="39" fillId="0" borderId="0" xfId="1" applyNumberFormat="1" applyFont="1" applyAlignment="1">
      <alignment horizontal="left"/>
    </xf>
    <xf numFmtId="0" fontId="16" fillId="0" borderId="0" xfId="1" applyFont="1"/>
    <xf numFmtId="3" fontId="10" fillId="0" borderId="10" xfId="1" applyNumberFormat="1" applyFont="1" applyBorder="1" applyAlignment="1">
      <alignment horizontal="center"/>
    </xf>
    <xf numFmtId="3" fontId="10" fillId="0" borderId="10" xfId="12" applyNumberFormat="1" applyFont="1" applyFill="1" applyBorder="1" applyAlignment="1">
      <alignment horizontal="center" vertical="center" wrapText="1"/>
    </xf>
    <xf numFmtId="3" fontId="39" fillId="0" borderId="10" xfId="1" applyNumberFormat="1" applyFont="1" applyBorder="1" applyAlignment="1">
      <alignment horizontal="center"/>
    </xf>
    <xf numFmtId="3" fontId="39" fillId="0" borderId="10" xfId="1" applyNumberFormat="1" applyFont="1" applyBorder="1"/>
    <xf numFmtId="166" fontId="39" fillId="0" borderId="10" xfId="1" applyNumberFormat="1" applyFont="1" applyBorder="1" applyProtection="1">
      <protection locked="0"/>
    </xf>
    <xf numFmtId="166" fontId="39" fillId="0" borderId="10" xfId="1" applyNumberFormat="1" applyFont="1" applyBorder="1"/>
    <xf numFmtId="0" fontId="10" fillId="0" borderId="10" xfId="19" applyFont="1" applyBorder="1"/>
    <xf numFmtId="166" fontId="10" fillId="0" borderId="10" xfId="1" applyNumberFormat="1" applyFont="1" applyBorder="1" applyAlignment="1">
      <alignment horizontal="center" vertical="center" wrapText="1"/>
    </xf>
    <xf numFmtId="166" fontId="10" fillId="0" borderId="10" xfId="1" applyNumberFormat="1" applyFont="1" applyBorder="1" applyAlignment="1">
      <alignment horizontal="right" vertical="center" wrapText="1"/>
    </xf>
    <xf numFmtId="166" fontId="10" fillId="0" borderId="10" xfId="1" applyNumberFormat="1" applyFont="1" applyBorder="1"/>
    <xf numFmtId="3" fontId="39" fillId="0" borderId="0" xfId="1" applyNumberFormat="1" applyFont="1"/>
    <xf numFmtId="0" fontId="45" fillId="0" borderId="0" xfId="1" applyFont="1" applyAlignment="1">
      <alignment vertical="top"/>
    </xf>
    <xf numFmtId="0" fontId="45" fillId="0" borderId="4" xfId="1" applyFont="1" applyBorder="1" applyAlignment="1">
      <alignment horizontal="center" vertical="top"/>
    </xf>
    <xf numFmtId="0" fontId="22" fillId="0" borderId="0" xfId="15" applyFont="1" applyAlignment="1">
      <alignment vertical="top"/>
    </xf>
    <xf numFmtId="0" fontId="15" fillId="0" borderId="10" xfId="12" applyFont="1" applyFill="1" applyBorder="1" applyAlignment="1">
      <alignment horizontal="center" vertical="center" wrapText="1"/>
    </xf>
    <xf numFmtId="0" fontId="15" fillId="0" borderId="10" xfId="12" applyFont="1" applyFill="1" applyBorder="1" applyAlignment="1">
      <alignment horizontal="center" vertical="center"/>
    </xf>
    <xf numFmtId="166" fontId="15" fillId="0" borderId="10" xfId="12" applyNumberFormat="1" applyFont="1" applyFill="1" applyBorder="1" applyAlignment="1">
      <alignment horizontal="center" vertical="center" wrapText="1"/>
    </xf>
    <xf numFmtId="5" fontId="15" fillId="0" borderId="10" xfId="12" applyNumberFormat="1" applyFont="1" applyFill="1" applyBorder="1" applyAlignment="1">
      <alignment horizontal="center" vertical="center" wrapText="1"/>
    </xf>
    <xf numFmtId="169" fontId="14" fillId="0" borderId="10" xfId="12" applyNumberFormat="1" applyFont="1" applyFill="1" applyBorder="1" applyAlignment="1">
      <alignment vertical="top"/>
    </xf>
    <xf numFmtId="166" fontId="14" fillId="0" borderId="10" xfId="12" applyNumberFormat="1" applyFont="1" applyFill="1" applyBorder="1" applyAlignment="1">
      <alignment vertical="top"/>
    </xf>
    <xf numFmtId="5" fontId="14" fillId="0" borderId="10" xfId="12" applyNumberFormat="1" applyFont="1" applyFill="1" applyBorder="1" applyAlignment="1">
      <alignment vertical="top"/>
    </xf>
    <xf numFmtId="0" fontId="14" fillId="0" borderId="5" xfId="12" applyFont="1" applyBorder="1" applyAlignment="1">
      <alignment horizontal="left" vertical="top" wrapText="1"/>
    </xf>
    <xf numFmtId="170" fontId="48" fillId="0" borderId="10" xfId="12" applyNumberFormat="1" applyFont="1" applyBorder="1" applyAlignment="1">
      <alignment vertical="center"/>
    </xf>
    <xf numFmtId="166" fontId="14" fillId="0" borderId="10" xfId="12" applyNumberFormat="1" applyFont="1" applyBorder="1" applyAlignment="1" applyProtection="1">
      <alignment horizontal="right" vertical="center" wrapText="1"/>
      <protection locked="0"/>
    </xf>
    <xf numFmtId="166" fontId="14" fillId="0" borderId="10" xfId="12" applyNumberFormat="1" applyFont="1" applyBorder="1" applyAlignment="1" applyProtection="1">
      <alignment vertical="center" wrapText="1"/>
      <protection locked="0"/>
    </xf>
    <xf numFmtId="5" fontId="14" fillId="0" borderId="10" xfId="12" applyNumberFormat="1" applyFont="1" applyBorder="1" applyAlignment="1">
      <alignment vertical="center" wrapText="1"/>
    </xf>
    <xf numFmtId="0" fontId="14" fillId="0" borderId="10" xfId="12" applyFont="1" applyBorder="1" applyAlignment="1">
      <alignment horizontal="left" vertical="top" wrapText="1"/>
    </xf>
    <xf numFmtId="169" fontId="48" fillId="0" borderId="10" xfId="12" applyNumberFormat="1" applyFont="1" applyBorder="1" applyAlignment="1">
      <alignment vertical="center"/>
    </xf>
    <xf numFmtId="169" fontId="48" fillId="0" borderId="10" xfId="12" applyNumberFormat="1" applyFont="1" applyFill="1" applyBorder="1" applyAlignment="1">
      <alignment vertical="center"/>
    </xf>
    <xf numFmtId="166" fontId="14" fillId="0" borderId="10" xfId="12" applyNumberFormat="1" applyFont="1" applyFill="1" applyBorder="1" applyAlignment="1" applyProtection="1">
      <alignment horizontal="right" vertical="center" wrapText="1"/>
      <protection locked="0"/>
    </xf>
    <xf numFmtId="166" fontId="14" fillId="0" borderId="10" xfId="12" applyNumberFormat="1" applyFont="1" applyFill="1" applyBorder="1" applyAlignment="1" applyProtection="1">
      <alignment vertical="center" wrapText="1"/>
      <protection locked="0"/>
    </xf>
    <xf numFmtId="5" fontId="14" fillId="0" borderId="10" xfId="12" applyNumberFormat="1" applyFont="1" applyFill="1" applyBorder="1" applyAlignment="1">
      <alignment vertical="center" wrapText="1"/>
    </xf>
    <xf numFmtId="0" fontId="14" fillId="0" borderId="17" xfId="12" applyFont="1" applyBorder="1" applyAlignment="1">
      <alignment horizontal="left" vertical="top" wrapText="1"/>
    </xf>
    <xf numFmtId="0" fontId="14" fillId="0" borderId="7" xfId="12" applyFont="1" applyBorder="1" applyAlignment="1">
      <alignment horizontal="left" vertical="top" wrapText="1"/>
    </xf>
    <xf numFmtId="0" fontId="15" fillId="0" borderId="16" xfId="12" applyFont="1" applyFill="1" applyBorder="1" applyAlignment="1">
      <alignment horizontal="center" vertical="top"/>
    </xf>
    <xf numFmtId="169" fontId="49" fillId="0" borderId="10" xfId="12" applyNumberFormat="1" applyFont="1" applyBorder="1" applyAlignment="1">
      <alignment vertical="center"/>
    </xf>
    <xf numFmtId="166" fontId="14" fillId="0" borderId="10" xfId="12" applyNumberFormat="1" applyFont="1" applyBorder="1" applyAlignment="1">
      <alignment horizontal="right" vertical="center"/>
    </xf>
    <xf numFmtId="166" fontId="14" fillId="0" borderId="10" xfId="12" applyNumberFormat="1" applyFont="1" applyBorder="1" applyAlignment="1">
      <alignment vertical="center"/>
    </xf>
    <xf numFmtId="5" fontId="14" fillId="0" borderId="10" xfId="12" applyNumberFormat="1" applyFont="1" applyBorder="1" applyAlignment="1">
      <alignment horizontal="right" vertical="center" wrapText="1"/>
    </xf>
    <xf numFmtId="0" fontId="14" fillId="0" borderId="10" xfId="12" applyFont="1" applyBorder="1" applyAlignment="1">
      <alignment vertical="top" wrapText="1"/>
    </xf>
    <xf numFmtId="0" fontId="15" fillId="0" borderId="10" xfId="12" applyFont="1" applyFill="1" applyBorder="1" applyAlignment="1">
      <alignment horizontal="center" vertical="top"/>
    </xf>
    <xf numFmtId="166" fontId="14" fillId="0" borderId="10" xfId="18" applyNumberFormat="1" applyFont="1" applyBorder="1" applyAlignment="1">
      <alignment horizontal="right" vertical="center"/>
    </xf>
    <xf numFmtId="166" fontId="14" fillId="0" borderId="10" xfId="18" applyNumberFormat="1" applyFont="1" applyBorder="1" applyAlignment="1">
      <alignment vertical="center"/>
    </xf>
    <xf numFmtId="2" fontId="14" fillId="0" borderId="10" xfId="1" applyNumberFormat="1" applyFont="1" applyBorder="1" applyAlignment="1">
      <alignment vertical="center" wrapText="1"/>
    </xf>
    <xf numFmtId="0" fontId="14" fillId="0" borderId="0" xfId="1" applyFont="1" applyAlignment="1">
      <alignment wrapText="1"/>
    </xf>
    <xf numFmtId="166" fontId="14" fillId="0" borderId="10" xfId="18" applyNumberFormat="1" applyFont="1" applyBorder="1" applyAlignment="1">
      <alignment horizontal="right" vertical="center" wrapText="1"/>
    </xf>
    <xf numFmtId="166" fontId="14" fillId="0" borderId="10" xfId="18" applyNumberFormat="1" applyFont="1" applyBorder="1" applyAlignment="1">
      <alignment vertical="center" wrapText="1"/>
    </xf>
    <xf numFmtId="0" fontId="14" fillId="0" borderId="10" xfId="1" applyFont="1" applyBorder="1" applyAlignment="1">
      <alignment vertical="center" wrapText="1"/>
    </xf>
    <xf numFmtId="5" fontId="49" fillId="0" borderId="10" xfId="12" applyNumberFormat="1" applyFont="1" applyBorder="1" applyAlignment="1" applyProtection="1">
      <alignment horizontal="right" vertical="center"/>
      <protection locked="0"/>
    </xf>
    <xf numFmtId="5" fontId="14" fillId="0" borderId="10" xfId="12" applyNumberFormat="1" applyFont="1" applyBorder="1" applyAlignment="1" applyProtection="1">
      <alignment horizontal="right" vertical="center" wrapText="1"/>
      <protection locked="0"/>
    </xf>
    <xf numFmtId="166" fontId="14" fillId="0" borderId="10" xfId="1" applyNumberFormat="1" applyFont="1" applyBorder="1" applyAlignment="1">
      <alignment horizontal="right" vertical="center"/>
    </xf>
    <xf numFmtId="0" fontId="14" fillId="0" borderId="10" xfId="1" applyNumberFormat="1" applyFont="1" applyFill="1" applyBorder="1" applyAlignment="1">
      <alignment wrapText="1"/>
    </xf>
    <xf numFmtId="170" fontId="48" fillId="0" borderId="10" xfId="12" applyNumberFormat="1" applyFont="1" applyBorder="1" applyAlignment="1" applyProtection="1">
      <alignment horizontal="right" vertical="center"/>
      <protection locked="0"/>
    </xf>
    <xf numFmtId="166" fontId="14" fillId="0" borderId="10" xfId="12" applyNumberFormat="1" applyFont="1" applyBorder="1" applyAlignment="1">
      <alignment horizontal="right" vertical="center" wrapText="1"/>
    </xf>
    <xf numFmtId="169" fontId="49" fillId="0" borderId="10" xfId="12" applyNumberFormat="1" applyFont="1" applyBorder="1" applyAlignment="1" applyProtection="1">
      <alignment horizontal="right" vertical="center"/>
      <protection locked="0"/>
    </xf>
    <xf numFmtId="5" fontId="14" fillId="0" borderId="10" xfId="12" applyNumberFormat="1" applyFont="1" applyBorder="1" applyAlignment="1">
      <alignment horizontal="center" vertical="center" wrapText="1"/>
    </xf>
    <xf numFmtId="0" fontId="14" fillId="0" borderId="10" xfId="12" applyFont="1" applyFill="1" applyBorder="1" applyAlignment="1">
      <alignment horizontal="left" vertical="top" wrapText="1"/>
    </xf>
    <xf numFmtId="169" fontId="48" fillId="0" borderId="10" xfId="12" applyNumberFormat="1" applyFont="1" applyBorder="1" applyAlignment="1" applyProtection="1">
      <alignment horizontal="right" vertical="center" wrapText="1"/>
      <protection locked="0"/>
    </xf>
    <xf numFmtId="5" fontId="48" fillId="0" borderId="10" xfId="12" applyNumberFormat="1" applyFont="1" applyBorder="1" applyAlignment="1">
      <alignment horizontal="right" vertical="center" wrapText="1"/>
    </xf>
    <xf numFmtId="0" fontId="14" fillId="0" borderId="0" xfId="12" applyFont="1" applyAlignment="1">
      <alignment vertical="top"/>
    </xf>
    <xf numFmtId="0" fontId="15" fillId="0" borderId="17" xfId="15" applyFont="1" applyBorder="1" applyAlignment="1">
      <alignment vertical="top"/>
    </xf>
    <xf numFmtId="0" fontId="15" fillId="0" borderId="0" xfId="15" applyFont="1" applyBorder="1" applyAlignment="1">
      <alignment vertical="top"/>
    </xf>
    <xf numFmtId="0" fontId="14" fillId="0" borderId="0" xfId="15" applyFont="1" applyBorder="1" applyAlignment="1">
      <alignment horizontal="center" vertical="center"/>
    </xf>
    <xf numFmtId="0" fontId="14" fillId="0" borderId="0" xfId="15" applyFont="1" applyAlignment="1">
      <alignment vertical="top"/>
    </xf>
    <xf numFmtId="0" fontId="14" fillId="0" borderId="0" xfId="15" applyFont="1" applyAlignment="1" applyProtection="1">
      <alignment horizontal="center" vertical="top"/>
      <protection locked="0"/>
    </xf>
    <xf numFmtId="0" fontId="14" fillId="0" borderId="0" xfId="1" applyFont="1"/>
    <xf numFmtId="0" fontId="49" fillId="0" borderId="0" xfId="1" applyFont="1"/>
    <xf numFmtId="44" fontId="14" fillId="0" borderId="10" xfId="18" applyFont="1" applyBorder="1" applyAlignment="1">
      <alignment horizontal="right" vertical="center"/>
    </xf>
    <xf numFmtId="166" fontId="15" fillId="0" borderId="10" xfId="18" applyNumberFormat="1" applyFont="1" applyBorder="1" applyAlignment="1">
      <alignment horizontal="right" vertical="center"/>
    </xf>
    <xf numFmtId="44" fontId="15" fillId="0" borderId="10" xfId="18" applyFont="1" applyBorder="1" applyAlignment="1">
      <alignment horizontal="right" vertical="center"/>
    </xf>
    <xf numFmtId="0" fontId="15" fillId="0" borderId="10" xfId="15" applyFont="1" applyBorder="1" applyAlignment="1">
      <alignment vertical="top"/>
    </xf>
    <xf numFmtId="0" fontId="38" fillId="0" borderId="0" xfId="1" applyFont="1" applyAlignment="1">
      <alignment horizontal="center"/>
    </xf>
    <xf numFmtId="0" fontId="53" fillId="0" borderId="0" xfId="1" applyFont="1"/>
    <xf numFmtId="0" fontId="15" fillId="0" borderId="10" xfId="15" applyFont="1" applyBorder="1" applyAlignment="1">
      <alignment horizontal="center" vertical="center"/>
    </xf>
    <xf numFmtId="0" fontId="15" fillId="0" borderId="10" xfId="12" applyFont="1" applyFill="1" applyBorder="1" applyAlignment="1" applyProtection="1">
      <alignment horizontal="center" vertical="center"/>
      <protection locked="0"/>
    </xf>
    <xf numFmtId="0" fontId="14" fillId="0" borderId="10" xfId="1" applyFont="1" applyBorder="1" applyAlignment="1">
      <alignment horizontal="left" wrapText="1"/>
    </xf>
    <xf numFmtId="174" fontId="48" fillId="0" borderId="10" xfId="1" applyNumberFormat="1" applyFont="1" applyBorder="1" applyAlignment="1">
      <alignment horizontal="right" vertical="center"/>
    </xf>
    <xf numFmtId="3" fontId="14" fillId="0" borderId="10" xfId="1" applyNumberFormat="1" applyFont="1" applyBorder="1" applyAlignment="1">
      <alignment horizontal="center" vertical="center"/>
    </xf>
    <xf numFmtId="0" fontId="38" fillId="0" borderId="0" xfId="1" applyFont="1" applyAlignment="1">
      <alignment vertical="center"/>
    </xf>
    <xf numFmtId="0" fontId="55" fillId="0" borderId="0" xfId="1" applyFont="1"/>
    <xf numFmtId="169" fontId="48" fillId="0" borderId="10" xfId="1" applyNumberFormat="1" applyFont="1" applyBorder="1" applyAlignment="1">
      <alignment horizontal="right" vertical="center"/>
    </xf>
    <xf numFmtId="166" fontId="14" fillId="0" borderId="10" xfId="15" applyNumberFormat="1" applyFont="1" applyBorder="1" applyAlignment="1">
      <alignment vertical="center" wrapText="1"/>
    </xf>
    <xf numFmtId="0" fontId="14" fillId="0" borderId="10" xfId="1" applyFont="1" applyBorder="1" applyAlignment="1">
      <alignment horizontal="left" vertical="center" wrapText="1"/>
    </xf>
    <xf numFmtId="169" fontId="48" fillId="0" borderId="10" xfId="12" applyNumberFormat="1" applyFont="1" applyBorder="1" applyAlignment="1" applyProtection="1">
      <alignment horizontal="right" vertical="center"/>
      <protection locked="0"/>
    </xf>
    <xf numFmtId="0" fontId="14" fillId="0" borderId="10" xfId="1" applyFont="1" applyBorder="1" applyAlignment="1">
      <alignment horizontal="center" vertical="center"/>
    </xf>
    <xf numFmtId="0" fontId="15" fillId="0" borderId="10" xfId="1" applyFont="1" applyBorder="1" applyAlignment="1">
      <alignment vertical="center" wrapText="1"/>
    </xf>
    <xf numFmtId="3" fontId="49" fillId="0" borderId="10" xfId="1" applyNumberFormat="1" applyFont="1" applyBorder="1" applyAlignment="1">
      <alignment horizontal="center" vertical="center" wrapText="1"/>
    </xf>
    <xf numFmtId="166" fontId="15" fillId="0" borderId="10" xfId="1" applyNumberFormat="1" applyFont="1" applyBorder="1" applyAlignment="1">
      <alignment horizontal="right" vertical="center"/>
    </xf>
    <xf numFmtId="3" fontId="14" fillId="0" borderId="10" xfId="1" applyNumberFormat="1" applyFont="1" applyBorder="1" applyAlignment="1">
      <alignment horizontal="center" vertical="center" wrapText="1"/>
    </xf>
    <xf numFmtId="0" fontId="14" fillId="0" borderId="10" xfId="1" applyFont="1" applyBorder="1"/>
    <xf numFmtId="0" fontId="14" fillId="0" borderId="0" xfId="1" applyFont="1" applyBorder="1" applyAlignment="1">
      <alignment horizontal="center" vertical="center"/>
    </xf>
    <xf numFmtId="0" fontId="15" fillId="0" borderId="0" xfId="1" applyFont="1" applyBorder="1" applyAlignment="1">
      <alignment vertical="center" wrapText="1"/>
    </xf>
    <xf numFmtId="3" fontId="14" fillId="0" borderId="0" xfId="1" applyNumberFormat="1" applyFont="1" applyBorder="1" applyAlignment="1">
      <alignment horizontal="center" vertical="center" wrapText="1"/>
    </xf>
    <xf numFmtId="3" fontId="14" fillId="0" borderId="0" xfId="1" applyNumberFormat="1" applyFont="1" applyBorder="1" applyAlignment="1">
      <alignment horizontal="center" vertical="center"/>
    </xf>
    <xf numFmtId="0" fontId="14" fillId="0" borderId="0" xfId="1" applyFont="1" applyBorder="1"/>
    <xf numFmtId="166" fontId="14" fillId="0" borderId="0" xfId="1" applyNumberFormat="1" applyFont="1" applyBorder="1" applyAlignment="1">
      <alignment horizontal="right" vertical="center"/>
    </xf>
    <xf numFmtId="166" fontId="15" fillId="0" borderId="0" xfId="1" applyNumberFormat="1" applyFont="1" applyBorder="1" applyAlignment="1">
      <alignment horizontal="right" vertical="center"/>
    </xf>
    <xf numFmtId="0" fontId="51" fillId="0" borderId="0" xfId="1" applyFont="1" applyBorder="1" applyAlignment="1">
      <alignment vertical="center"/>
    </xf>
    <xf numFmtId="0" fontId="15" fillId="0" borderId="0" xfId="1" applyFont="1"/>
    <xf numFmtId="0" fontId="14" fillId="0" borderId="0" xfId="1" applyFont="1" applyAlignment="1">
      <alignment horizontal="center"/>
    </xf>
    <xf numFmtId="0" fontId="14" fillId="0" borderId="0" xfId="1" applyFont="1" applyFill="1"/>
    <xf numFmtId="0" fontId="15" fillId="0" borderId="10" xfId="1" applyFont="1" applyBorder="1" applyAlignment="1">
      <alignment horizontal="center" vertical="top" wrapText="1"/>
    </xf>
    <xf numFmtId="0" fontId="15" fillId="0" borderId="10" xfId="1" applyFont="1" applyBorder="1" applyAlignment="1">
      <alignment vertical="top" wrapText="1"/>
    </xf>
    <xf numFmtId="3" fontId="15" fillId="0" borderId="10" xfId="1" applyNumberFormat="1" applyFont="1" applyFill="1" applyBorder="1" applyAlignment="1">
      <alignment vertical="top" wrapText="1"/>
    </xf>
    <xf numFmtId="174" fontId="48" fillId="0" borderId="10" xfId="1" applyNumberFormat="1" applyFont="1" applyBorder="1" applyAlignment="1">
      <alignment vertical="center" wrapText="1"/>
    </xf>
    <xf numFmtId="3" fontId="14" fillId="0" borderId="10" xfId="1" applyNumberFormat="1" applyFont="1" applyFill="1" applyBorder="1" applyAlignment="1">
      <alignment vertical="top" wrapText="1"/>
    </xf>
    <xf numFmtId="166" fontId="14" fillId="0" borderId="10" xfId="1" applyNumberFormat="1" applyFont="1" applyBorder="1" applyAlignment="1">
      <alignment vertical="center" wrapText="1"/>
    </xf>
    <xf numFmtId="166" fontId="14" fillId="0" borderId="10" xfId="1" applyNumberFormat="1" applyFont="1" applyBorder="1" applyAlignment="1">
      <alignment vertical="center"/>
    </xf>
    <xf numFmtId="166" fontId="14" fillId="0" borderId="10" xfId="1" applyNumberFormat="1" applyFont="1" applyBorder="1" applyAlignment="1"/>
    <xf numFmtId="0" fontId="52" fillId="0" borderId="10" xfId="1" applyFont="1" applyBorder="1" applyAlignment="1">
      <alignment vertical="center" wrapText="1"/>
    </xf>
    <xf numFmtId="3" fontId="14" fillId="0" borderId="10" xfId="1" applyNumberFormat="1" applyFont="1" applyFill="1" applyBorder="1" applyAlignment="1">
      <alignment vertical="center" wrapText="1"/>
    </xf>
    <xf numFmtId="175" fontId="48" fillId="0" borderId="10" xfId="1" applyNumberFormat="1" applyFont="1" applyBorder="1" applyAlignment="1">
      <alignment vertical="center" wrapText="1"/>
    </xf>
    <xf numFmtId="0" fontId="14" fillId="0" borderId="10" xfId="1" applyFont="1" applyBorder="1" applyAlignment="1">
      <alignment wrapText="1"/>
    </xf>
    <xf numFmtId="171" fontId="48" fillId="0" borderId="10" xfId="1" applyNumberFormat="1" applyFont="1" applyBorder="1" applyAlignment="1">
      <alignment vertical="center" wrapText="1"/>
    </xf>
    <xf numFmtId="0" fontId="50" fillId="0" borderId="10" xfId="1" applyFont="1" applyBorder="1" applyAlignment="1">
      <alignment vertical="top" wrapText="1"/>
    </xf>
    <xf numFmtId="0" fontId="48" fillId="0" borderId="10" xfId="1" applyFont="1" applyBorder="1" applyAlignment="1">
      <alignment horizontal="center" vertical="center"/>
    </xf>
    <xf numFmtId="176" fontId="14" fillId="0" borderId="0" xfId="18" applyNumberFormat="1" applyFont="1" applyBorder="1"/>
    <xf numFmtId="49" fontId="14" fillId="0" borderId="10" xfId="1" applyNumberFormat="1" applyFont="1" applyBorder="1" applyAlignment="1">
      <alignment horizontal="center" vertical="center" wrapText="1"/>
    </xf>
    <xf numFmtId="0" fontId="14" fillId="0" borderId="10" xfId="1" applyFont="1" applyBorder="1" applyAlignment="1">
      <alignment vertical="top" wrapText="1"/>
    </xf>
    <xf numFmtId="0" fontId="41" fillId="0" borderId="0" xfId="1" applyFont="1" applyAlignment="1">
      <alignment horizontal="justify"/>
    </xf>
    <xf numFmtId="0" fontId="15" fillId="0" borderId="0" xfId="1" applyFont="1" applyBorder="1" applyAlignment="1">
      <alignment vertical="top" wrapText="1"/>
    </xf>
    <xf numFmtId="3" fontId="15" fillId="0" borderId="0" xfId="1" applyNumberFormat="1" applyFont="1" applyFill="1" applyBorder="1" applyAlignment="1">
      <alignment vertical="top" wrapText="1"/>
    </xf>
    <xf numFmtId="0" fontId="15" fillId="0" borderId="0" xfId="1" applyFont="1" applyAlignment="1">
      <alignment vertical="top"/>
    </xf>
    <xf numFmtId="0" fontId="14" fillId="0" borderId="0" xfId="1" applyFont="1" applyAlignment="1">
      <alignment vertical="top"/>
    </xf>
    <xf numFmtId="174" fontId="48" fillId="0" borderId="10" xfId="1" applyNumberFormat="1" applyFont="1" applyFill="1" applyBorder="1" applyAlignment="1">
      <alignment horizontal="right" vertical="center" wrapText="1"/>
    </xf>
    <xf numFmtId="0" fontId="58" fillId="0" borderId="0" xfId="6" applyAlignment="1" applyProtection="1"/>
    <xf numFmtId="0" fontId="14" fillId="0" borderId="10" xfId="1" applyFont="1" applyBorder="1" applyAlignment="1">
      <alignment horizontal="left" vertical="center"/>
    </xf>
    <xf numFmtId="174" fontId="48" fillId="0" borderId="10" xfId="1" applyNumberFormat="1" applyFont="1" applyFill="1" applyBorder="1" applyAlignment="1">
      <alignment horizontal="right" vertical="center"/>
    </xf>
    <xf numFmtId="166" fontId="14" fillId="0" borderId="10" xfId="1" applyNumberFormat="1" applyFont="1" applyBorder="1"/>
    <xf numFmtId="0" fontId="14" fillId="0" borderId="10" xfId="1" applyFont="1" applyBorder="1" applyAlignment="1">
      <alignment horizontal="center" vertical="center" wrapText="1"/>
    </xf>
    <xf numFmtId="174" fontId="49" fillId="0" borderId="10" xfId="1" applyNumberFormat="1" applyFont="1" applyFill="1" applyBorder="1" applyAlignment="1">
      <alignment horizontal="right" vertical="center"/>
    </xf>
    <xf numFmtId="5" fontId="14" fillId="0" borderId="10" xfId="12" applyNumberFormat="1" applyFont="1" applyFill="1" applyBorder="1" applyAlignment="1">
      <alignment horizontal="right" vertical="center" wrapText="1"/>
    </xf>
    <xf numFmtId="0" fontId="14" fillId="0" borderId="10" xfId="1" applyFont="1" applyFill="1" applyBorder="1" applyAlignment="1">
      <alignment wrapText="1"/>
    </xf>
    <xf numFmtId="0" fontId="14" fillId="0" borderId="1" xfId="1" applyFont="1" applyBorder="1"/>
    <xf numFmtId="175" fontId="48" fillId="0" borderId="10" xfId="1" applyNumberFormat="1" applyFont="1" applyFill="1" applyBorder="1" applyAlignment="1">
      <alignment horizontal="right" vertical="center"/>
    </xf>
    <xf numFmtId="0" fontId="14" fillId="0" borderId="10" xfId="17" applyFont="1" applyBorder="1" applyAlignment="1">
      <alignment horizontal="justify" vertical="top" wrapText="1"/>
    </xf>
    <xf numFmtId="171" fontId="48" fillId="0" borderId="10" xfId="1" applyNumberFormat="1" applyFont="1" applyFill="1" applyBorder="1" applyAlignment="1">
      <alignment horizontal="right" vertical="center"/>
    </xf>
    <xf numFmtId="166" fontId="14" fillId="0" borderId="10" xfId="1" applyNumberFormat="1" applyFont="1" applyFill="1" applyBorder="1" applyAlignment="1">
      <alignment vertical="center"/>
    </xf>
    <xf numFmtId="5" fontId="14" fillId="0" borderId="10" xfId="18" applyNumberFormat="1" applyFont="1" applyFill="1" applyBorder="1" applyAlignment="1">
      <alignment horizontal="right" vertical="center"/>
    </xf>
    <xf numFmtId="166" fontId="15" fillId="0" borderId="10" xfId="18" applyNumberFormat="1" applyFont="1" applyBorder="1" applyAlignment="1">
      <alignment horizontal="right" vertical="center" wrapText="1"/>
    </xf>
    <xf numFmtId="0" fontId="15" fillId="0" borderId="10" xfId="15" applyFont="1" applyFill="1" applyBorder="1" applyAlignment="1">
      <alignment vertical="top"/>
    </xf>
    <xf numFmtId="5" fontId="15" fillId="0" borderId="10" xfId="18" applyNumberFormat="1" applyFont="1" applyFill="1" applyBorder="1" applyAlignment="1">
      <alignment horizontal="right" vertical="center"/>
    </xf>
    <xf numFmtId="0" fontId="15" fillId="0" borderId="0" xfId="1" applyFont="1" applyBorder="1"/>
    <xf numFmtId="0" fontId="15" fillId="0" borderId="0" xfId="1" applyFont="1" applyBorder="1" applyAlignment="1">
      <alignment horizontal="center"/>
    </xf>
    <xf numFmtId="49" fontId="14" fillId="0" borderId="10" xfId="15" applyNumberFormat="1" applyFont="1" applyBorder="1" applyAlignment="1">
      <alignment horizontal="center" vertical="center"/>
    </xf>
    <xf numFmtId="1" fontId="14" fillId="0" borderId="10" xfId="1" applyNumberFormat="1" applyFont="1" applyBorder="1" applyAlignment="1">
      <alignment horizontal="left" vertical="center" wrapText="1"/>
    </xf>
    <xf numFmtId="0" fontId="14" fillId="0" borderId="10" xfId="15" applyFont="1" applyBorder="1" applyAlignment="1">
      <alignment horizontal="center" vertical="center"/>
    </xf>
    <xf numFmtId="0" fontId="15" fillId="0" borderId="10" xfId="12" applyFont="1" applyFill="1" applyBorder="1" applyAlignment="1">
      <alignment horizontal="left" vertical="top" wrapText="1"/>
    </xf>
    <xf numFmtId="169" fontId="49" fillId="0" borderId="10" xfId="12" applyNumberFormat="1" applyFont="1" applyBorder="1" applyAlignment="1" applyProtection="1">
      <alignment horizontal="center" vertical="center" wrapText="1"/>
      <protection locked="0"/>
    </xf>
    <xf numFmtId="5" fontId="49" fillId="0" borderId="10" xfId="12" applyNumberFormat="1" applyFont="1" applyBorder="1" applyAlignment="1">
      <alignment vertical="center" wrapText="1"/>
    </xf>
    <xf numFmtId="0" fontId="49" fillId="0" borderId="0" xfId="12" applyFont="1" applyAlignment="1">
      <alignment vertical="top"/>
    </xf>
    <xf numFmtId="0" fontId="14" fillId="0" borderId="10" xfId="15" applyFont="1" applyBorder="1" applyAlignment="1">
      <alignment vertical="center" wrapText="1"/>
    </xf>
    <xf numFmtId="166" fontId="14" fillId="0" borderId="10" xfId="12" applyNumberFormat="1" applyFont="1" applyBorder="1" applyAlignment="1">
      <alignment vertical="center" wrapText="1"/>
    </xf>
    <xf numFmtId="0" fontId="59" fillId="0" borderId="0" xfId="15" applyFont="1" applyAlignment="1">
      <alignment vertical="top"/>
    </xf>
    <xf numFmtId="173" fontId="48" fillId="0" borderId="10" xfId="12" applyNumberFormat="1" applyFont="1" applyBorder="1" applyAlignment="1" applyProtection="1">
      <alignment horizontal="right" vertical="center"/>
      <protection locked="0"/>
    </xf>
    <xf numFmtId="166" fontId="14" fillId="0" borderId="10" xfId="1" applyNumberFormat="1" applyFont="1" applyBorder="1" applyAlignment="1">
      <alignment horizontal="center" vertical="center" wrapText="1"/>
    </xf>
    <xf numFmtId="5" fontId="15" fillId="0" borderId="10" xfId="12" applyNumberFormat="1" applyFont="1" applyBorder="1" applyAlignment="1">
      <alignment horizontal="right" vertical="center"/>
    </xf>
    <xf numFmtId="0" fontId="14" fillId="0" borderId="0" xfId="1" applyFont="1" applyBorder="1" applyAlignment="1">
      <alignment horizontal="center" vertical="center" wrapText="1"/>
    </xf>
    <xf numFmtId="166" fontId="14" fillId="0" borderId="0" xfId="1" applyNumberFormat="1" applyFont="1" applyBorder="1" applyAlignment="1">
      <alignment horizontal="center" vertical="center" wrapText="1"/>
    </xf>
    <xf numFmtId="5" fontId="15" fillId="0" borderId="0" xfId="12" applyNumberFormat="1" applyFont="1" applyBorder="1" applyAlignment="1">
      <alignment horizontal="right" vertical="center"/>
    </xf>
    <xf numFmtId="0" fontId="0" fillId="0" borderId="18" xfId="0" applyBorder="1"/>
    <xf numFmtId="0" fontId="0" fillId="0" borderId="19" xfId="0" applyBorder="1" applyAlignment="1">
      <alignment vertical="top"/>
    </xf>
    <xf numFmtId="0" fontId="0" fillId="0" borderId="19" xfId="0" applyBorder="1"/>
    <xf numFmtId="0" fontId="0" fillId="0" borderId="0" xfId="0" applyBorder="1"/>
    <xf numFmtId="0" fontId="0" fillId="0" borderId="0" xfId="0" applyAlignment="1">
      <alignment vertical="top"/>
    </xf>
    <xf numFmtId="0" fontId="0" fillId="0" borderId="0" xfId="0" applyAlignment="1">
      <alignment vertical="top" wrapText="1"/>
    </xf>
    <xf numFmtId="0" fontId="63" fillId="0" borderId="20" xfId="0" applyFont="1" applyBorder="1"/>
    <xf numFmtId="0" fontId="63" fillId="0" borderId="20" xfId="0" applyFont="1" applyBorder="1" applyAlignment="1">
      <alignment vertical="top"/>
    </xf>
    <xf numFmtId="0" fontId="0" fillId="0" borderId="10" xfId="0" applyBorder="1" applyAlignment="1">
      <alignment vertical="top" wrapText="1"/>
    </xf>
    <xf numFmtId="0" fontId="63" fillId="0" borderId="10" xfId="0" applyFont="1" applyBorder="1"/>
    <xf numFmtId="0" fontId="0" fillId="0" borderId="10" xfId="0" applyBorder="1" applyAlignment="1">
      <alignment vertical="center" wrapText="1"/>
    </xf>
    <xf numFmtId="0" fontId="0" fillId="0" borderId="10" xfId="0" applyBorder="1" applyAlignment="1">
      <alignment vertical="center"/>
    </xf>
    <xf numFmtId="0" fontId="67" fillId="0" borderId="0" xfId="10" applyFont="1" applyAlignment="1">
      <alignment vertical="top"/>
    </xf>
    <xf numFmtId="0" fontId="66" fillId="0" borderId="0" xfId="10" applyFont="1" applyAlignment="1">
      <alignment vertical="top"/>
    </xf>
    <xf numFmtId="0" fontId="66" fillId="0" borderId="2" xfId="10" applyFont="1" applyBorder="1" applyAlignment="1">
      <alignment vertical="top"/>
    </xf>
    <xf numFmtId="0" fontId="66" fillId="0" borderId="2" xfId="10" applyFont="1" applyBorder="1" applyAlignment="1">
      <alignment horizontal="right" vertical="top"/>
    </xf>
    <xf numFmtId="10" fontId="66" fillId="0" borderId="2" xfId="10" applyNumberFormat="1" applyFont="1" applyBorder="1" applyAlignment="1">
      <alignment vertical="top"/>
    </xf>
    <xf numFmtId="0" fontId="66" fillId="0" borderId="0" xfId="10" applyFont="1" applyAlignment="1">
      <alignment horizontal="left" vertical="top"/>
    </xf>
    <xf numFmtId="0" fontId="67" fillId="0" borderId="1" xfId="10" applyFont="1" applyBorder="1" applyAlignment="1">
      <alignment vertical="top" wrapText="1"/>
    </xf>
    <xf numFmtId="0" fontId="67" fillId="0" borderId="1" xfId="10" applyFont="1" applyBorder="1" applyAlignment="1">
      <alignment horizontal="right" vertical="top" wrapText="1"/>
    </xf>
    <xf numFmtId="0" fontId="66" fillId="0" borderId="0" xfId="10" applyFont="1" applyAlignment="1">
      <alignment vertical="top" wrapText="1"/>
    </xf>
    <xf numFmtId="0" fontId="65" fillId="0" borderId="1" xfId="10" applyFont="1" applyBorder="1" applyAlignment="1">
      <alignment horizontal="left" vertical="top" wrapText="1"/>
    </xf>
    <xf numFmtId="0" fontId="65" fillId="0" borderId="1" xfId="10" applyFont="1" applyBorder="1" applyAlignment="1">
      <alignment vertical="top" wrapText="1"/>
    </xf>
    <xf numFmtId="0" fontId="65" fillId="0" borderId="1" xfId="10" applyFont="1" applyBorder="1" applyAlignment="1">
      <alignment horizontal="right" vertical="top" wrapText="1"/>
    </xf>
    <xf numFmtId="0" fontId="65" fillId="0" borderId="0" xfId="10" applyFont="1" applyAlignment="1">
      <alignment vertical="top" wrapText="1"/>
    </xf>
    <xf numFmtId="0" fontId="64" fillId="0" borderId="0" xfId="10" applyFont="1" applyAlignment="1">
      <alignment horizontal="left" vertical="top" wrapText="1"/>
    </xf>
    <xf numFmtId="49" fontId="64" fillId="0" borderId="0" xfId="10" applyNumberFormat="1" applyFont="1" applyAlignment="1">
      <alignment vertical="top" wrapText="1"/>
    </xf>
    <xf numFmtId="0" fontId="64" fillId="0" borderId="0" xfId="10" applyFont="1" applyAlignment="1">
      <alignment horizontal="right" vertical="top" wrapText="1"/>
    </xf>
    <xf numFmtId="0" fontId="64" fillId="0" borderId="0" xfId="10" applyFont="1" applyAlignment="1">
      <alignment vertical="top" wrapText="1"/>
    </xf>
    <xf numFmtId="0" fontId="65" fillId="0" borderId="0" xfId="10" applyFont="1" applyBorder="1" applyAlignment="1">
      <alignment vertical="top" wrapText="1"/>
    </xf>
    <xf numFmtId="0" fontId="64" fillId="0" borderId="0" xfId="10" applyNumberFormat="1" applyFont="1" applyAlignment="1">
      <alignment vertical="top" wrapText="1"/>
    </xf>
    <xf numFmtId="0" fontId="66" fillId="0" borderId="0" xfId="10" applyFont="1" applyAlignment="1">
      <alignment horizontal="center" vertical="top" wrapText="1"/>
    </xf>
    <xf numFmtId="0" fontId="66" fillId="0" borderId="0" xfId="0" applyFont="1" applyAlignment="1">
      <alignment vertical="top"/>
    </xf>
    <xf numFmtId="0" fontId="26" fillId="0" borderId="1" xfId="0" applyFont="1" applyBorder="1" applyAlignment="1">
      <alignment horizontal="left" vertical="top" wrapText="1"/>
    </xf>
    <xf numFmtId="0" fontId="26" fillId="0" borderId="1" xfId="0" applyFont="1" applyBorder="1" applyAlignment="1">
      <alignment vertical="top" wrapText="1"/>
    </xf>
    <xf numFmtId="0" fontId="26" fillId="0" borderId="1" xfId="0" applyNumberFormat="1" applyFont="1" applyBorder="1" applyAlignment="1">
      <alignment vertical="top" wrapText="1"/>
    </xf>
    <xf numFmtId="0" fontId="26" fillId="0" borderId="1" xfId="0" applyFont="1" applyBorder="1" applyAlignment="1">
      <alignment horizontal="right" vertical="top" wrapText="1"/>
    </xf>
    <xf numFmtId="164" fontId="26" fillId="0" borderId="1" xfId="5" applyNumberFormat="1" applyFont="1" applyBorder="1" applyAlignment="1">
      <alignment horizontal="right" vertical="top" wrapText="1"/>
    </xf>
    <xf numFmtId="164" fontId="26" fillId="0" borderId="0" xfId="5" applyNumberFormat="1" applyFont="1" applyAlignment="1">
      <alignment horizontal="right" vertical="top" wrapText="1"/>
    </xf>
    <xf numFmtId="0" fontId="22" fillId="0" borderId="0" xfId="0" applyFont="1" applyAlignment="1">
      <alignment horizontal="left" vertical="top" wrapText="1"/>
    </xf>
    <xf numFmtId="0" fontId="22" fillId="0" borderId="0" xfId="0" applyFont="1" applyFill="1" applyAlignment="1">
      <alignment vertical="top" wrapText="1"/>
    </xf>
    <xf numFmtId="0" fontId="22" fillId="0" borderId="0" xfId="0" applyNumberFormat="1" applyFont="1" applyAlignment="1">
      <alignment vertical="top" wrapText="1"/>
    </xf>
    <xf numFmtId="0" fontId="22" fillId="0" borderId="0" xfId="0" applyFont="1" applyFill="1" applyAlignment="1">
      <alignment horizontal="right" vertical="top" wrapText="1"/>
    </xf>
    <xf numFmtId="0" fontId="22" fillId="0" borderId="0" xfId="0" applyFont="1" applyAlignment="1">
      <alignment vertical="top" wrapText="1"/>
    </xf>
    <xf numFmtId="1" fontId="22" fillId="0" borderId="0" xfId="5" applyNumberFormat="1" applyFont="1" applyAlignment="1">
      <alignment horizontal="right" vertical="top" wrapText="1"/>
    </xf>
    <xf numFmtId="1" fontId="26" fillId="0" borderId="1" xfId="5" applyNumberFormat="1" applyFont="1" applyBorder="1" applyAlignment="1">
      <alignment horizontal="right" vertical="top" wrapText="1"/>
    </xf>
    <xf numFmtId="0" fontId="22" fillId="0" borderId="0" xfId="0" applyFont="1" applyAlignment="1">
      <alignment horizontal="center" vertical="center" wrapText="1"/>
    </xf>
    <xf numFmtId="49" fontId="22" fillId="0" borderId="0" xfId="0" applyNumberFormat="1" applyFont="1" applyAlignment="1">
      <alignment vertical="top" wrapText="1"/>
    </xf>
    <xf numFmtId="0" fontId="65" fillId="0" borderId="0" xfId="0" applyFont="1" applyAlignment="1">
      <alignment horizontal="right" vertical="top" wrapText="1"/>
    </xf>
    <xf numFmtId="0" fontId="22" fillId="0" borderId="0" xfId="0" applyFont="1" applyAlignment="1">
      <alignment horizontal="right" vertical="top" wrapText="1"/>
    </xf>
    <xf numFmtId="1" fontId="22" fillId="0" borderId="0" xfId="0" applyNumberFormat="1" applyFont="1" applyAlignment="1">
      <alignment vertical="top" wrapText="1"/>
    </xf>
    <xf numFmtId="1" fontId="2" fillId="0" borderId="0" xfId="0" applyNumberFormat="1" applyFont="1" applyAlignment="1">
      <alignment horizontal="right" vertical="top" wrapText="1"/>
    </xf>
    <xf numFmtId="1" fontId="64" fillId="0" borderId="0" xfId="0" applyNumberFormat="1" applyFont="1" applyAlignment="1">
      <alignment horizontal="right" vertical="top" wrapText="1"/>
    </xf>
    <xf numFmtId="1" fontId="66" fillId="0" borderId="0" xfId="0" applyNumberFormat="1" applyFont="1" applyAlignment="1">
      <alignment vertical="top" wrapText="1"/>
    </xf>
    <xf numFmtId="0" fontId="13" fillId="2" borderId="10" xfId="4" applyNumberFormat="1" applyFont="1" applyFill="1" applyBorder="1" applyAlignment="1">
      <alignment horizontal="right" vertical="center"/>
    </xf>
    <xf numFmtId="0" fontId="65" fillId="0" borderId="0" xfId="0" applyFont="1" applyAlignment="1">
      <alignment vertical="top" wrapText="1"/>
    </xf>
    <xf numFmtId="0" fontId="30" fillId="0" borderId="0" xfId="0" applyFont="1" applyAlignment="1">
      <alignment vertical="center" wrapText="1"/>
    </xf>
    <xf numFmtId="0" fontId="0" fillId="0" borderId="0" xfId="0" applyAlignment="1">
      <alignment vertical="center"/>
    </xf>
    <xf numFmtId="5" fontId="15" fillId="0" borderId="0" xfId="20" applyNumberFormat="1" applyFont="1" applyBorder="1" applyAlignment="1">
      <alignment vertical="center"/>
    </xf>
    <xf numFmtId="0" fontId="15" fillId="0" borderId="0" xfId="20" applyFont="1" applyBorder="1" applyAlignment="1">
      <alignment vertical="center"/>
    </xf>
    <xf numFmtId="166" fontId="14" fillId="0" borderId="0" xfId="20" applyNumberFormat="1" applyFont="1" applyBorder="1" applyAlignment="1">
      <alignment vertical="center"/>
    </xf>
    <xf numFmtId="0" fontId="49" fillId="0" borderId="0" xfId="20" applyFont="1" applyBorder="1" applyAlignment="1">
      <alignment vertical="center"/>
    </xf>
    <xf numFmtId="0" fontId="14" fillId="0" borderId="0" xfId="20" applyFont="1" applyBorder="1" applyAlignment="1">
      <alignment horizontal="center" vertical="top"/>
    </xf>
    <xf numFmtId="5" fontId="15" fillId="0" borderId="10" xfId="20" applyNumberFormat="1" applyFont="1" applyBorder="1" applyAlignment="1">
      <alignment vertical="center"/>
    </xf>
    <xf numFmtId="0" fontId="15" fillId="0" borderId="15" xfId="20" applyFont="1" applyBorder="1" applyAlignment="1">
      <alignment vertical="center"/>
    </xf>
    <xf numFmtId="166" fontId="14" fillId="0" borderId="15" xfId="20" applyNumberFormat="1" applyFont="1" applyBorder="1" applyAlignment="1">
      <alignment vertical="center"/>
    </xf>
    <xf numFmtId="0" fontId="49" fillId="0" borderId="15" xfId="20" applyFont="1" applyBorder="1" applyAlignment="1">
      <alignment vertical="center"/>
    </xf>
    <xf numFmtId="0" fontId="14" fillId="0" borderId="10" xfId="20" applyFont="1" applyBorder="1" applyAlignment="1">
      <alignment horizontal="center" vertical="top"/>
    </xf>
    <xf numFmtId="0" fontId="15" fillId="0" borderId="10" xfId="20" applyFont="1" applyBorder="1" applyAlignment="1">
      <alignment vertical="center"/>
    </xf>
    <xf numFmtId="166" fontId="14" fillId="0" borderId="10" xfId="20" applyNumberFormat="1" applyFont="1" applyBorder="1" applyAlignment="1">
      <alignment vertical="center"/>
    </xf>
    <xf numFmtId="0" fontId="49" fillId="0" borderId="10" xfId="20" applyFont="1" applyBorder="1" applyAlignment="1">
      <alignment vertical="center"/>
    </xf>
    <xf numFmtId="0" fontId="14" fillId="0" borderId="10" xfId="20" applyFont="1" applyBorder="1" applyAlignment="1">
      <alignment horizontal="center" vertical="center"/>
    </xf>
    <xf numFmtId="0" fontId="15" fillId="0" borderId="10" xfId="20" applyFont="1" applyBorder="1"/>
    <xf numFmtId="173" fontId="48" fillId="0" borderId="10" xfId="14" applyNumberFormat="1" applyFont="1" applyBorder="1" applyAlignment="1">
      <alignment horizontal="right" vertical="center"/>
    </xf>
    <xf numFmtId="0" fontId="14" fillId="0" borderId="10" xfId="20" applyFont="1" applyBorder="1" applyAlignment="1">
      <alignment vertical="top"/>
    </xf>
    <xf numFmtId="49" fontId="14" fillId="0" borderId="10" xfId="20" applyNumberFormat="1" applyFont="1" applyBorder="1" applyAlignment="1">
      <alignment horizontal="center" vertical="center"/>
    </xf>
    <xf numFmtId="169" fontId="51" fillId="0" borderId="10" xfId="14" applyNumberFormat="1" applyFont="1" applyBorder="1" applyAlignment="1">
      <alignment vertical="center"/>
    </xf>
    <xf numFmtId="0" fontId="15" fillId="0" borderId="10" xfId="20" applyFont="1" applyBorder="1" applyAlignment="1">
      <alignment horizontal="center"/>
    </xf>
    <xf numFmtId="166" fontId="14" fillId="0" borderId="10" xfId="20" applyNumberFormat="1" applyFont="1" applyBorder="1" applyAlignment="1"/>
    <xf numFmtId="0" fontId="14" fillId="0" borderId="10" xfId="20" applyFont="1" applyFill="1" applyBorder="1" applyAlignment="1">
      <alignment vertical="top" wrapText="1"/>
    </xf>
    <xf numFmtId="0" fontId="14" fillId="0" borderId="10" xfId="20" applyFont="1" applyBorder="1" applyAlignment="1">
      <alignment vertical="center"/>
    </xf>
    <xf numFmtId="169" fontId="48" fillId="0" borderId="10" xfId="14" applyNumberFormat="1" applyFont="1" applyBorder="1" applyAlignment="1">
      <alignment horizontal="right" vertical="center"/>
    </xf>
    <xf numFmtId="0" fontId="60" fillId="0" borderId="0" xfId="20" applyAlignment="1">
      <alignment vertical="top"/>
    </xf>
    <xf numFmtId="0" fontId="14" fillId="0" borderId="10" xfId="20" applyFont="1" applyBorder="1" applyAlignment="1">
      <alignment wrapText="1"/>
    </xf>
    <xf numFmtId="0" fontId="60" fillId="0" borderId="0" xfId="20"/>
    <xf numFmtId="172" fontId="49" fillId="0" borderId="10" xfId="20" applyNumberFormat="1" applyFont="1" applyBorder="1" applyAlignment="1">
      <alignment vertical="center" wrapText="1"/>
    </xf>
    <xf numFmtId="0" fontId="14" fillId="0" borderId="10" xfId="20" applyFont="1" applyBorder="1" applyAlignment="1">
      <alignment vertical="center" wrapText="1"/>
    </xf>
    <xf numFmtId="171" fontId="48" fillId="0" borderId="10" xfId="20" applyNumberFormat="1" applyFont="1" applyBorder="1" applyAlignment="1" applyProtection="1">
      <alignment horizontal="right" vertical="center"/>
      <protection locked="0"/>
    </xf>
    <xf numFmtId="0" fontId="14" fillId="0" borderId="10" xfId="20" applyFont="1" applyFill="1" applyBorder="1" applyAlignment="1">
      <alignment horizontal="left" vertical="top" wrapText="1"/>
    </xf>
    <xf numFmtId="0" fontId="15" fillId="0" borderId="10" xfId="20" applyFont="1" applyFill="1" applyBorder="1" applyAlignment="1">
      <alignment horizontal="center" vertical="top" wrapText="1"/>
    </xf>
    <xf numFmtId="169" fontId="48" fillId="0" borderId="10" xfId="20" applyNumberFormat="1" applyFont="1" applyBorder="1" applyAlignment="1">
      <alignment vertical="center" wrapText="1"/>
    </xf>
    <xf numFmtId="169" fontId="50" fillId="0" borderId="10" xfId="20" applyNumberFormat="1" applyFont="1" applyBorder="1" applyAlignment="1">
      <alignment vertical="center" wrapText="1"/>
    </xf>
    <xf numFmtId="0" fontId="14" fillId="0" borderId="10" xfId="20" applyFont="1" applyBorder="1" applyAlignment="1" applyProtection="1">
      <alignment vertical="center" wrapText="1"/>
      <protection locked="0"/>
    </xf>
    <xf numFmtId="0" fontId="15" fillId="0" borderId="16" xfId="20" applyFont="1" applyFill="1" applyBorder="1" applyAlignment="1">
      <alignment horizontal="center" vertical="top"/>
    </xf>
    <xf numFmtId="0" fontId="14" fillId="0" borderId="10" xfId="20" applyFont="1" applyFill="1" applyBorder="1"/>
    <xf numFmtId="0" fontId="14" fillId="0" borderId="17" xfId="20" applyFont="1" applyFill="1" applyBorder="1"/>
    <xf numFmtId="0" fontId="14" fillId="0" borderId="17" xfId="20" applyFont="1" applyFill="1" applyBorder="1" applyAlignment="1">
      <alignment horizontal="left" vertical="top" wrapText="1"/>
    </xf>
    <xf numFmtId="0" fontId="14" fillId="0" borderId="10" xfId="20" applyFont="1" applyBorder="1" applyAlignment="1">
      <alignment horizontal="left" vertical="top" wrapText="1"/>
    </xf>
    <xf numFmtId="0" fontId="15" fillId="0" borderId="16" xfId="20" applyFont="1" applyFill="1" applyBorder="1" applyAlignment="1">
      <alignment horizontal="center"/>
    </xf>
    <xf numFmtId="0" fontId="15" fillId="0" borderId="10" xfId="20" applyFont="1" applyBorder="1" applyAlignment="1">
      <alignment horizontal="center" vertical="center"/>
    </xf>
    <xf numFmtId="0" fontId="14" fillId="0" borderId="0" xfId="20" applyFont="1"/>
    <xf numFmtId="0" fontId="15" fillId="0" borderId="0" xfId="20" applyFont="1" applyAlignment="1">
      <alignment horizontal="left" vertical="top"/>
    </xf>
    <xf numFmtId="166" fontId="15" fillId="0" borderId="10" xfId="20" applyNumberFormat="1" applyFont="1" applyBorder="1" applyAlignment="1">
      <alignment horizontal="right"/>
    </xf>
    <xf numFmtId="0" fontId="14" fillId="0" borderId="10" xfId="20" applyFont="1" applyBorder="1" applyAlignment="1" applyProtection="1">
      <alignment horizontal="center" vertical="top"/>
      <protection locked="0"/>
    </xf>
    <xf numFmtId="0" fontId="14" fillId="0" borderId="10" xfId="20" applyFont="1" applyBorder="1" applyAlignment="1">
      <alignment horizontal="center" vertical="center" wrapText="1"/>
    </xf>
    <xf numFmtId="166" fontId="14" fillId="0" borderId="10" xfId="20" applyNumberFormat="1" applyFont="1" applyBorder="1" applyAlignment="1">
      <alignment horizontal="right" vertical="center" wrapText="1"/>
    </xf>
    <xf numFmtId="173" fontId="48" fillId="0" borderId="10" xfId="20" applyNumberFormat="1" applyFont="1" applyBorder="1" applyAlignment="1">
      <alignment horizontal="right" vertical="center" wrapText="1"/>
    </xf>
    <xf numFmtId="0" fontId="14" fillId="0" borderId="10" xfId="20" applyFont="1" applyBorder="1" applyAlignment="1">
      <alignment horizontal="left" vertical="center" wrapText="1"/>
    </xf>
    <xf numFmtId="170" fontId="48" fillId="0" borderId="10" xfId="20" applyNumberFormat="1" applyFont="1" applyBorder="1" applyAlignment="1">
      <alignment horizontal="right" vertical="center" wrapText="1"/>
    </xf>
    <xf numFmtId="0" fontId="14" fillId="0" borderId="10" xfId="20" applyFont="1" applyBorder="1"/>
    <xf numFmtId="169" fontId="48" fillId="0" borderId="10" xfId="20" applyNumberFormat="1" applyFont="1" applyBorder="1" applyAlignment="1">
      <alignment horizontal="right" vertical="center" wrapText="1"/>
    </xf>
    <xf numFmtId="0" fontId="60" fillId="0" borderId="0" xfId="1" applyFont="1" applyAlignment="1">
      <alignment vertical="top"/>
    </xf>
    <xf numFmtId="0" fontId="15" fillId="0" borderId="10" xfId="20" applyFont="1" applyFill="1" applyBorder="1" applyAlignment="1">
      <alignment horizontal="center" vertical="top"/>
    </xf>
    <xf numFmtId="0" fontId="15" fillId="0" borderId="10" xfId="20" applyFont="1" applyBorder="1" applyAlignment="1">
      <alignment horizontal="center" vertical="top"/>
    </xf>
    <xf numFmtId="0" fontId="52" fillId="0" borderId="0" xfId="20" applyFont="1"/>
    <xf numFmtId="0" fontId="52" fillId="0" borderId="0" xfId="20" applyFont="1" applyAlignment="1">
      <alignment wrapText="1"/>
    </xf>
    <xf numFmtId="173" fontId="48" fillId="0" borderId="10" xfId="20" applyNumberFormat="1" applyFont="1" applyFill="1" applyBorder="1" applyAlignment="1">
      <alignment horizontal="right" vertical="center"/>
    </xf>
    <xf numFmtId="0" fontId="14" fillId="0" borderId="10" xfId="20" applyFont="1" applyFill="1" applyBorder="1" applyAlignment="1">
      <alignment horizontal="left" vertical="center" wrapText="1"/>
    </xf>
    <xf numFmtId="170" fontId="48" fillId="0" borderId="10" xfId="20" applyNumberFormat="1" applyFont="1" applyFill="1" applyBorder="1" applyAlignment="1">
      <alignment horizontal="right" vertical="center"/>
    </xf>
    <xf numFmtId="170" fontId="48" fillId="0" borderId="10" xfId="20" applyNumberFormat="1" applyFont="1" applyBorder="1" applyAlignment="1">
      <alignment horizontal="right" vertical="center"/>
    </xf>
    <xf numFmtId="169" fontId="48" fillId="0" borderId="10" xfId="20" applyNumberFormat="1" applyFont="1" applyFill="1" applyBorder="1" applyAlignment="1">
      <alignment horizontal="right" vertical="center"/>
    </xf>
    <xf numFmtId="0" fontId="7" fillId="0" borderId="0" xfId="20" applyFont="1"/>
    <xf numFmtId="0" fontId="54" fillId="0" borderId="0" xfId="20" applyFont="1"/>
    <xf numFmtId="166" fontId="14" fillId="0" borderId="10" xfId="20" applyNumberFormat="1" applyFont="1" applyBorder="1" applyAlignment="1">
      <alignment vertical="center" wrapText="1"/>
    </xf>
    <xf numFmtId="169" fontId="48" fillId="0" borderId="10" xfId="20" applyNumberFormat="1" applyFont="1" applyBorder="1" applyAlignment="1">
      <alignment horizontal="right" vertical="center"/>
    </xf>
    <xf numFmtId="3" fontId="14" fillId="0" borderId="10" xfId="1" applyNumberFormat="1" applyFont="1" applyBorder="1" applyAlignment="1">
      <alignment vertical="center"/>
    </xf>
    <xf numFmtId="169" fontId="48" fillId="0" borderId="10" xfId="20" applyNumberFormat="1" applyFont="1" applyBorder="1" applyAlignment="1">
      <alignment vertical="center"/>
    </xf>
    <xf numFmtId="170" fontId="48" fillId="0" borderId="10" xfId="20" applyNumberFormat="1" applyFont="1" applyBorder="1" applyAlignment="1">
      <alignment vertical="center" wrapText="1"/>
    </xf>
    <xf numFmtId="0" fontId="15" fillId="0" borderId="10" xfId="20" applyFont="1" applyBorder="1" applyAlignment="1">
      <alignment horizontal="left" vertical="center" wrapText="1"/>
    </xf>
    <xf numFmtId="0" fontId="14" fillId="0" borderId="10" xfId="20" applyFont="1" applyBorder="1" applyAlignment="1">
      <alignment horizontal="center"/>
    </xf>
    <xf numFmtId="0" fontId="14" fillId="0" borderId="0" xfId="20" applyFont="1" applyBorder="1"/>
    <xf numFmtId="0" fontId="15" fillId="0" borderId="0" xfId="20" applyFont="1" applyBorder="1"/>
    <xf numFmtId="0" fontId="16" fillId="0" borderId="0" xfId="20" applyFont="1"/>
    <xf numFmtId="0" fontId="15" fillId="0" borderId="10" xfId="20" applyFont="1" applyFill="1" applyBorder="1"/>
    <xf numFmtId="0" fontId="50" fillId="0" borderId="10" xfId="20" applyFont="1" applyFill="1" applyBorder="1"/>
    <xf numFmtId="0" fontId="14" fillId="0" borderId="10" xfId="20" applyFont="1" applyFill="1" applyBorder="1" applyAlignment="1">
      <alignment vertical="center" wrapText="1"/>
    </xf>
    <xf numFmtId="0" fontId="14" fillId="0" borderId="10" xfId="20" applyFont="1" applyBorder="1" applyAlignment="1">
      <alignment vertical="top" wrapText="1"/>
    </xf>
    <xf numFmtId="0" fontId="15" fillId="0" borderId="10" xfId="20" applyFont="1" applyBorder="1" applyAlignment="1">
      <alignment horizontal="center" vertical="top" wrapText="1"/>
    </xf>
    <xf numFmtId="0" fontId="50" fillId="0" borderId="0" xfId="20" applyFont="1" applyBorder="1"/>
    <xf numFmtId="0" fontId="15" fillId="0" borderId="0" xfId="20" applyFont="1" applyBorder="1" applyAlignment="1">
      <alignment vertical="center" wrapText="1"/>
    </xf>
    <xf numFmtId="0" fontId="50" fillId="0" borderId="10" xfId="20" applyFont="1" applyBorder="1"/>
    <xf numFmtId="0" fontId="14" fillId="0" borderId="10" xfId="20" applyFont="1" applyFill="1" applyBorder="1" applyAlignment="1">
      <alignment wrapText="1"/>
    </xf>
    <xf numFmtId="171" fontId="48" fillId="0" borderId="10" xfId="20" applyNumberFormat="1" applyFont="1" applyBorder="1" applyAlignment="1">
      <alignment horizontal="right" vertical="center" wrapText="1"/>
    </xf>
    <xf numFmtId="1" fontId="14" fillId="0" borderId="10" xfId="20" applyNumberFormat="1" applyFont="1" applyBorder="1" applyAlignment="1">
      <alignment horizontal="left" vertical="center" wrapText="1"/>
    </xf>
    <xf numFmtId="0" fontId="10" fillId="0" borderId="6" xfId="8" applyFont="1" applyBorder="1" applyAlignment="1">
      <alignment horizontal="center" vertical="center" wrapText="1"/>
    </xf>
    <xf numFmtId="0" fontId="10" fillId="0" borderId="0" xfId="8" applyFont="1" applyBorder="1" applyAlignment="1">
      <alignment horizontal="center" vertical="center" wrapText="1"/>
    </xf>
    <xf numFmtId="0" fontId="10" fillId="0" borderId="7" xfId="8" applyFont="1" applyBorder="1" applyAlignment="1">
      <alignment horizontal="center" vertical="center" wrapText="1"/>
    </xf>
    <xf numFmtId="0" fontId="11" fillId="0" borderId="6" xfId="8" applyFont="1" applyBorder="1" applyAlignment="1">
      <alignment horizontal="center"/>
    </xf>
    <xf numFmtId="0" fontId="7" fillId="0" borderId="0" xfId="8" applyBorder="1" applyAlignment="1">
      <alignment horizontal="center"/>
    </xf>
    <xf numFmtId="0" fontId="7" fillId="0" borderId="7" xfId="8" applyBorder="1" applyAlignment="1">
      <alignment horizontal="center"/>
    </xf>
    <xf numFmtId="164" fontId="61" fillId="0" borderId="4" xfId="4" applyNumberFormat="1" applyFont="1" applyBorder="1" applyAlignment="1">
      <alignment horizontal="center" vertical="center"/>
    </xf>
    <xf numFmtId="164" fontId="61" fillId="0" borderId="5" xfId="4" applyNumberFormat="1" applyFont="1" applyBorder="1" applyAlignment="1">
      <alignment horizontal="center" vertical="center"/>
    </xf>
    <xf numFmtId="164" fontId="7" fillId="0" borderId="2" xfId="4" applyNumberFormat="1" applyFont="1" applyBorder="1" applyAlignment="1">
      <alignment horizontal="right" vertical="center"/>
    </xf>
    <xf numFmtId="164" fontId="61" fillId="0" borderId="9" xfId="4" applyNumberFormat="1" applyFont="1" applyBorder="1" applyAlignment="1">
      <alignment horizontal="right" vertical="center"/>
    </xf>
    <xf numFmtId="0" fontId="66" fillId="0" borderId="0" xfId="0" applyFont="1" applyAlignment="1">
      <alignment vertical="top"/>
    </xf>
    <xf numFmtId="0" fontId="66" fillId="0" borderId="0" xfId="0" applyFont="1" applyAlignment="1">
      <alignment horizontal="center" vertical="top"/>
    </xf>
    <xf numFmtId="0" fontId="66" fillId="0" borderId="4" xfId="0" applyFont="1" applyBorder="1" applyAlignment="1">
      <alignment horizontal="center" vertical="top"/>
    </xf>
    <xf numFmtId="0" fontId="66" fillId="0" borderId="2" xfId="0" applyFont="1" applyBorder="1" applyAlignment="1">
      <alignment horizontal="center" vertical="top"/>
    </xf>
    <xf numFmtId="0" fontId="66" fillId="0" borderId="1" xfId="0" applyFont="1" applyBorder="1" applyAlignment="1">
      <alignment horizontal="center" vertical="top"/>
    </xf>
    <xf numFmtId="0" fontId="67" fillId="0" borderId="0" xfId="0" applyFont="1" applyAlignment="1">
      <alignment vertical="top"/>
    </xf>
    <xf numFmtId="0" fontId="0" fillId="0" borderId="0" xfId="0" applyAlignment="1">
      <alignment vertical="top"/>
    </xf>
    <xf numFmtId="0" fontId="0" fillId="0" borderId="0" xfId="0" applyAlignment="1">
      <alignment horizontal="center" vertical="top"/>
    </xf>
    <xf numFmtId="0" fontId="23" fillId="0" borderId="0" xfId="9" applyFont="1" applyAlignment="1">
      <alignment horizontal="center" vertical="top" wrapText="1"/>
    </xf>
    <xf numFmtId="0" fontId="24" fillId="0" borderId="0" xfId="9" applyFont="1" applyAlignment="1">
      <alignment horizontal="center" vertical="top" wrapText="1"/>
    </xf>
    <xf numFmtId="0" fontId="25" fillId="0" borderId="0" xfId="9" applyFont="1" applyAlignment="1">
      <alignment horizontal="center" vertical="top" wrapText="1"/>
    </xf>
    <xf numFmtId="0" fontId="22" fillId="0" borderId="0" xfId="9" applyFont="1" applyAlignment="1">
      <alignment horizontal="center" vertical="top" wrapText="1"/>
    </xf>
    <xf numFmtId="0" fontId="67" fillId="0" borderId="0" xfId="0" applyFont="1" applyAlignment="1">
      <alignment horizontal="center"/>
    </xf>
    <xf numFmtId="0" fontId="68" fillId="0" borderId="0" xfId="0" applyFont="1" applyAlignment="1">
      <alignment horizontal="center" vertical="center"/>
    </xf>
    <xf numFmtId="0" fontId="29" fillId="0" borderId="0" xfId="0" applyFont="1" applyAlignment="1">
      <alignment horizontal="center" wrapText="1"/>
    </xf>
    <xf numFmtId="0" fontId="31" fillId="0" borderId="0" xfId="0" applyFont="1" applyAlignment="1">
      <alignment horizontal="left" wrapText="1"/>
    </xf>
    <xf numFmtId="0" fontId="30" fillId="0" borderId="0" xfId="0" applyFont="1" applyAlignment="1">
      <alignment horizontal="center" wrapText="1"/>
    </xf>
    <xf numFmtId="0" fontId="31" fillId="0" borderId="0" xfId="0" applyFont="1" applyAlignment="1">
      <alignment horizontal="center" wrapText="1"/>
    </xf>
    <xf numFmtId="0" fontId="32" fillId="0" borderId="2" xfId="0" applyFont="1" applyBorder="1" applyAlignment="1">
      <alignment horizontal="center" wrapText="1"/>
    </xf>
    <xf numFmtId="0" fontId="29" fillId="0" borderId="1" xfId="0" applyFont="1" applyBorder="1" applyAlignment="1">
      <alignment wrapText="1"/>
    </xf>
    <xf numFmtId="0" fontId="37" fillId="0" borderId="16"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10" xfId="0" applyFont="1" applyBorder="1" applyAlignment="1">
      <alignment horizontal="center" vertical="center" wrapText="1"/>
    </xf>
    <xf numFmtId="0" fontId="10" fillId="0" borderId="0" xfId="1" applyFont="1" applyAlignment="1">
      <alignment horizontal="center" vertical="top"/>
    </xf>
    <xf numFmtId="0" fontId="10" fillId="0" borderId="0" xfId="1" applyFont="1" applyAlignment="1"/>
    <xf numFmtId="0" fontId="15" fillId="0" borderId="10" xfId="20" applyFont="1" applyBorder="1" applyAlignment="1">
      <alignment horizontal="left" vertical="top" wrapText="1"/>
    </xf>
    <xf numFmtId="0" fontId="0" fillId="0" borderId="0" xfId="0" applyAlignment="1">
      <alignment horizontal="left" vertical="top" wrapText="1"/>
    </xf>
    <xf numFmtId="0" fontId="67" fillId="0" borderId="0" xfId="10" applyFont="1" applyAlignment="1">
      <alignment vertical="top"/>
    </xf>
    <xf numFmtId="0" fontId="62" fillId="0" borderId="0" xfId="10" applyAlignment="1">
      <alignment vertical="top"/>
    </xf>
    <xf numFmtId="0" fontId="66" fillId="0" borderId="0" xfId="10" applyFont="1" applyAlignment="1">
      <alignment vertical="top"/>
    </xf>
    <xf numFmtId="0" fontId="66" fillId="0" borderId="0" xfId="10" applyFont="1" applyAlignment="1">
      <alignment horizontal="center" vertical="top"/>
    </xf>
    <xf numFmtId="0" fontId="62" fillId="0" borderId="0" xfId="10" applyAlignment="1">
      <alignment horizontal="center" vertical="top"/>
    </xf>
    <xf numFmtId="0" fontId="66" fillId="0" borderId="4" xfId="10" applyFont="1" applyBorder="1" applyAlignment="1">
      <alignment horizontal="center" vertical="top"/>
    </xf>
    <xf numFmtId="0" fontId="66" fillId="0" borderId="2" xfId="10" applyFont="1" applyBorder="1" applyAlignment="1">
      <alignment horizontal="center" vertical="top"/>
    </xf>
    <xf numFmtId="0" fontId="66" fillId="0" borderId="1" xfId="10" applyFont="1" applyBorder="1" applyAlignment="1">
      <alignment horizontal="center" vertical="top"/>
    </xf>
    <xf numFmtId="0" fontId="26" fillId="0" borderId="0" xfId="0" applyFont="1" applyAlignment="1">
      <alignment vertical="top" wrapText="1"/>
    </xf>
    <xf numFmtId="0" fontId="65" fillId="0" borderId="0" xfId="0" applyFont="1" applyAlignment="1">
      <alignment vertical="top" wrapText="1"/>
    </xf>
  </cellXfs>
  <cellStyles count="21">
    <cellStyle name="_x000d__x000a_JournalTemplate=C:\COMFO\CTALK\JOURSTD.TPL_x000d__x000a_LbStateAddress=3 3 0 251 1 89 2 311_x000d__x000a_LbStateJou" xfId="1"/>
    <cellStyle name="_Költségvetés DE Campus Diákhotel kim" xfId="2"/>
    <cellStyle name="Ezres" xfId="3" builtinId="3"/>
    <cellStyle name="Ezres 2" xfId="4"/>
    <cellStyle name="Ezres 3" xfId="5"/>
    <cellStyle name="Hivatkozás" xfId="6" builtinId="8"/>
    <cellStyle name="Normál" xfId="0" builtinId="0"/>
    <cellStyle name="Normal 2" xfId="7"/>
    <cellStyle name="Normál 2" xfId="8"/>
    <cellStyle name="Normál 3" xfId="9"/>
    <cellStyle name="Normál 4" xfId="10"/>
    <cellStyle name="Normal_Arlista junius" xfId="11"/>
    <cellStyle name="Normál_BICC" xfId="12"/>
    <cellStyle name="Normal_BICC kábelek árai" xfId="13"/>
    <cellStyle name="Normál_Élményfürdő ajánlati árak 0116 2" xfId="14"/>
    <cellStyle name="Normál_Költségvetés DE Campus Diákhotel kim" xfId="15"/>
    <cellStyle name="Normal_Luc_N_all_07" xfId="16"/>
    <cellStyle name="Normál_Vista" xfId="17"/>
    <cellStyle name="Pénznem 2" xfId="18"/>
    <cellStyle name="Stílus 1" xfId="19"/>
    <cellStyle name="Stílus 1 2"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externalLink" Target="externalLinks/externalLink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8" Type="http://schemas.openxmlformats.org/officeDocument/2006/relationships/image" Target="../media/image13.png"/><Relationship Id="rId13" Type="http://schemas.openxmlformats.org/officeDocument/2006/relationships/image" Target="../media/image18.png"/><Relationship Id="rId3" Type="http://schemas.openxmlformats.org/officeDocument/2006/relationships/image" Target="../media/image8.png"/><Relationship Id="rId7" Type="http://schemas.openxmlformats.org/officeDocument/2006/relationships/image" Target="../media/image12.png"/><Relationship Id="rId12" Type="http://schemas.openxmlformats.org/officeDocument/2006/relationships/image" Target="../media/image17.jpe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png"/><Relationship Id="rId11" Type="http://schemas.openxmlformats.org/officeDocument/2006/relationships/image" Target="../media/image16.jpeg"/><Relationship Id="rId5" Type="http://schemas.openxmlformats.org/officeDocument/2006/relationships/image" Target="../media/image10.png"/><Relationship Id="rId10" Type="http://schemas.openxmlformats.org/officeDocument/2006/relationships/image" Target="../media/image15.png"/><Relationship Id="rId4" Type="http://schemas.openxmlformats.org/officeDocument/2006/relationships/image" Target="../media/image9.png"/><Relationship Id="rId9" Type="http://schemas.openxmlformats.org/officeDocument/2006/relationships/image" Target="../media/image14.png"/><Relationship Id="rId14" Type="http://schemas.openxmlformats.org/officeDocument/2006/relationships/image" Target="../media/image19.png"/></Relationships>
</file>

<file path=xl/drawings/_rels/drawing8.xml.rels><?xml version="1.0" encoding="UTF-8" standalone="yes"?>
<Relationships xmlns="http://schemas.openxmlformats.org/package/2006/relationships"><Relationship Id="rId3" Type="http://schemas.openxmlformats.org/officeDocument/2006/relationships/image" Target="../media/image22.png"/><Relationship Id="rId2" Type="http://schemas.openxmlformats.org/officeDocument/2006/relationships/image" Target="../media/image21.png"/><Relationship Id="rId1" Type="http://schemas.openxmlformats.org/officeDocument/2006/relationships/image" Target="../media/image20.jpeg"/></Relationships>
</file>

<file path=xl/drawings/drawing1.xml><?xml version="1.0" encoding="utf-8"?>
<xdr:wsDr xmlns:xdr="http://schemas.openxmlformats.org/drawingml/2006/spreadsheetDrawing" xmlns:a="http://schemas.openxmlformats.org/drawingml/2006/main">
  <xdr:twoCellAnchor>
    <xdr:from>
      <xdr:col>2</xdr:col>
      <xdr:colOff>57150</xdr:colOff>
      <xdr:row>33</xdr:row>
      <xdr:rowOff>152400</xdr:rowOff>
    </xdr:from>
    <xdr:to>
      <xdr:col>2</xdr:col>
      <xdr:colOff>752475</xdr:colOff>
      <xdr:row>35</xdr:row>
      <xdr:rowOff>142875</xdr:rowOff>
    </xdr:to>
    <xdr:pic>
      <xdr:nvPicPr>
        <xdr:cNvPr id="2060" name="Picture 1" descr="Kiss%20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76575" y="7639050"/>
          <a:ext cx="6953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666750</xdr:colOff>
      <xdr:row>0</xdr:row>
      <xdr:rowOff>0</xdr:rowOff>
    </xdr:to>
    <xdr:sp macro="" textlink="">
      <xdr:nvSpPr>
        <xdr:cNvPr id="2" name="Szöveg 7"/>
        <xdr:cNvSpPr>
          <a:spLocks noChangeArrowheads="1"/>
        </xdr:cNvSpPr>
      </xdr:nvSpPr>
      <xdr:spPr bwMode="auto">
        <a:xfrm>
          <a:off x="685800" y="0"/>
          <a:ext cx="4095750" cy="0"/>
        </a:xfrm>
        <a:prstGeom prst="roundRect">
          <a:avLst>
            <a:gd name="adj" fmla="val 16667"/>
          </a:avLst>
        </a:prstGeom>
        <a:solidFill>
          <a:srgbClr val="FFFF00"/>
        </a:solidFill>
        <a:ln w="17145">
          <a:solidFill>
            <a:srgbClr val="000000"/>
          </a:solidFill>
          <a:round/>
          <a:headEnd/>
          <a:tailEnd/>
        </a:ln>
      </xdr:spPr>
      <xdr:txBody>
        <a:bodyPr vertOverflow="clip" wrap="square" lIns="36576" tIns="32004" rIns="0" bIns="0" anchor="t" upright="1"/>
        <a:lstStyle/>
        <a:p>
          <a:pPr algn="l" rtl="0">
            <a:defRPr sz="1000"/>
          </a:pPr>
          <a:r>
            <a:rPr lang="hu-HU" sz="1400" b="1" i="0" strike="noStrike">
              <a:solidFill>
                <a:srgbClr val="000000"/>
              </a:solidFill>
              <a:latin typeface="Times New Roman CE"/>
            </a:rPr>
            <a:t>   b e k s </a:t>
          </a:r>
          <a:r>
            <a:rPr lang="hu-HU" sz="1200" b="1" i="0" strike="noStrike">
              <a:solidFill>
                <a:srgbClr val="000000"/>
              </a:solidFill>
              <a:latin typeface="Times New Roman CE"/>
            </a:rPr>
            <a:t>Kommunikációs Technika Kft.</a:t>
          </a:r>
          <a:endParaRPr lang="hu-HU" sz="1200" b="0" i="0" strike="noStrike">
            <a:solidFill>
              <a:srgbClr val="000000"/>
            </a:solidFill>
            <a:latin typeface="Times New Roman CE"/>
          </a:endParaRPr>
        </a:p>
        <a:p>
          <a:pPr algn="l" rtl="0">
            <a:defRPr sz="1000"/>
          </a:pPr>
          <a:r>
            <a:rPr lang="hu-HU" sz="1200" b="0" i="0" strike="noStrike">
              <a:solidFill>
                <a:srgbClr val="000000"/>
              </a:solidFill>
              <a:latin typeface="Times New Roman CE"/>
            </a:rPr>
            <a:t>   </a:t>
          </a:r>
          <a:r>
            <a:rPr lang="hu-HU" sz="1200" b="0" i="1" strike="noStrike">
              <a:solidFill>
                <a:srgbClr val="000000"/>
              </a:solidFill>
              <a:latin typeface="Times New Roman CE"/>
            </a:rPr>
            <a:t> 4026   Debrecen, Péterfia u. 25 sz.    Tel:        446-192, 20-734-366</a:t>
          </a:r>
        </a:p>
        <a:p>
          <a:pPr algn="l" rtl="0">
            <a:defRPr sz="1000"/>
          </a:pPr>
          <a:r>
            <a:rPr lang="hu-HU" sz="1200" b="0" i="1" strike="noStrike">
              <a:solidFill>
                <a:srgbClr val="000000"/>
              </a:solidFill>
              <a:latin typeface="Times New Roman CE"/>
            </a:rPr>
            <a:t>    Tel/Fax: 417-677</a:t>
          </a:r>
          <a:endParaRPr lang="hu-HU" sz="1000" b="0" i="0" strike="noStrike">
            <a:solidFill>
              <a:srgbClr val="000000"/>
            </a:solidFill>
            <a:latin typeface="Arial CE"/>
          </a:endParaRPr>
        </a:p>
        <a:p>
          <a:pPr algn="l" rtl="0">
            <a:defRPr sz="1000"/>
          </a:pPr>
          <a:endParaRPr lang="hu-HU" sz="1000" b="0" i="0" strike="noStrike">
            <a:solidFill>
              <a:srgbClr val="000000"/>
            </a:solidFill>
            <a:latin typeface="Arial CE"/>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14</xdr:row>
      <xdr:rowOff>0</xdr:rowOff>
    </xdr:from>
    <xdr:to>
      <xdr:col>19</xdr:col>
      <xdr:colOff>457200</xdr:colOff>
      <xdr:row>14</xdr:row>
      <xdr:rowOff>19050</xdr:rowOff>
    </xdr:to>
    <xdr:pic>
      <xdr:nvPicPr>
        <xdr:cNvPr id="12291" name="Picture 1" descr="csi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3400425"/>
          <a:ext cx="74295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1028700</xdr:colOff>
      <xdr:row>0</xdr:row>
      <xdr:rowOff>1123950</xdr:rowOff>
    </xdr:to>
    <xdr:pic>
      <xdr:nvPicPr>
        <xdr:cNvPr id="5131" name="Kép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41972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1866900</xdr:colOff>
      <xdr:row>3</xdr:row>
      <xdr:rowOff>1238250</xdr:rowOff>
    </xdr:from>
    <xdr:to>
      <xdr:col>3</xdr:col>
      <xdr:colOff>0</xdr:colOff>
      <xdr:row>3</xdr:row>
      <xdr:rowOff>1238250</xdr:rowOff>
    </xdr:to>
    <xdr:pic>
      <xdr:nvPicPr>
        <xdr:cNvPr id="7176" name="Kép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229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1371600</xdr:colOff>
      <xdr:row>2</xdr:row>
      <xdr:rowOff>428625</xdr:rowOff>
    </xdr:from>
    <xdr:to>
      <xdr:col>3</xdr:col>
      <xdr:colOff>0</xdr:colOff>
      <xdr:row>2</xdr:row>
      <xdr:rowOff>428625</xdr:rowOff>
    </xdr:to>
    <xdr:pic>
      <xdr:nvPicPr>
        <xdr:cNvPr id="8200" name="Kép 1" descr="http://www.giantsound.hu/images/p141_1_15.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7925" y="942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1895475</xdr:colOff>
      <xdr:row>2</xdr:row>
      <xdr:rowOff>0</xdr:rowOff>
    </xdr:from>
    <xdr:to>
      <xdr:col>3</xdr:col>
      <xdr:colOff>0</xdr:colOff>
      <xdr:row>2</xdr:row>
      <xdr:rowOff>190500</xdr:rowOff>
    </xdr:to>
    <xdr:pic>
      <xdr:nvPicPr>
        <xdr:cNvPr id="941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43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1876425</xdr:colOff>
      <xdr:row>2</xdr:row>
      <xdr:rowOff>9525</xdr:rowOff>
    </xdr:from>
    <xdr:to>
      <xdr:col>3</xdr:col>
      <xdr:colOff>0</xdr:colOff>
      <xdr:row>2</xdr:row>
      <xdr:rowOff>190500</xdr:rowOff>
    </xdr:to>
    <xdr:pic>
      <xdr:nvPicPr>
        <xdr:cNvPr id="9414"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14625" y="523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1676400</xdr:colOff>
      <xdr:row>4</xdr:row>
      <xdr:rowOff>0</xdr:rowOff>
    </xdr:from>
    <xdr:to>
      <xdr:col>3</xdr:col>
      <xdr:colOff>0</xdr:colOff>
      <xdr:row>4</xdr:row>
      <xdr:rowOff>190500</xdr:rowOff>
    </xdr:to>
    <xdr:pic>
      <xdr:nvPicPr>
        <xdr:cNvPr id="9415" name="Picture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14625" y="14478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1676400</xdr:colOff>
      <xdr:row>4</xdr:row>
      <xdr:rowOff>0</xdr:rowOff>
    </xdr:from>
    <xdr:to>
      <xdr:col>3</xdr:col>
      <xdr:colOff>0</xdr:colOff>
      <xdr:row>4</xdr:row>
      <xdr:rowOff>190500</xdr:rowOff>
    </xdr:to>
    <xdr:pic>
      <xdr:nvPicPr>
        <xdr:cNvPr id="9416" name="Picture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714625" y="14478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1676400</xdr:colOff>
      <xdr:row>4</xdr:row>
      <xdr:rowOff>28575</xdr:rowOff>
    </xdr:from>
    <xdr:to>
      <xdr:col>3</xdr:col>
      <xdr:colOff>0</xdr:colOff>
      <xdr:row>4</xdr:row>
      <xdr:rowOff>190500</xdr:rowOff>
    </xdr:to>
    <xdr:pic>
      <xdr:nvPicPr>
        <xdr:cNvPr id="9417" name="Picture 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714625" y="1476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1657350</xdr:colOff>
      <xdr:row>5</xdr:row>
      <xdr:rowOff>28575</xdr:rowOff>
    </xdr:from>
    <xdr:to>
      <xdr:col>3</xdr:col>
      <xdr:colOff>0</xdr:colOff>
      <xdr:row>5</xdr:row>
      <xdr:rowOff>190500</xdr:rowOff>
    </xdr:to>
    <xdr:pic>
      <xdr:nvPicPr>
        <xdr:cNvPr id="9418" name="Picture 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714625" y="1943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2009775</xdr:colOff>
      <xdr:row>7</xdr:row>
      <xdr:rowOff>19050</xdr:rowOff>
    </xdr:from>
    <xdr:to>
      <xdr:col>3</xdr:col>
      <xdr:colOff>0</xdr:colOff>
      <xdr:row>7</xdr:row>
      <xdr:rowOff>190500</xdr:rowOff>
    </xdr:to>
    <xdr:pic>
      <xdr:nvPicPr>
        <xdr:cNvPr id="9419" name="Picture 1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714625" y="2867025"/>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1743075</xdr:colOff>
      <xdr:row>9</xdr:row>
      <xdr:rowOff>19050</xdr:rowOff>
    </xdr:from>
    <xdr:to>
      <xdr:col>3</xdr:col>
      <xdr:colOff>0</xdr:colOff>
      <xdr:row>9</xdr:row>
      <xdr:rowOff>190500</xdr:rowOff>
    </xdr:to>
    <xdr:pic>
      <xdr:nvPicPr>
        <xdr:cNvPr id="9420" name="Picture 20"/>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14625" y="3800475"/>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1885950</xdr:colOff>
      <xdr:row>8</xdr:row>
      <xdr:rowOff>38100</xdr:rowOff>
    </xdr:from>
    <xdr:to>
      <xdr:col>3</xdr:col>
      <xdr:colOff>0</xdr:colOff>
      <xdr:row>8</xdr:row>
      <xdr:rowOff>190500</xdr:rowOff>
    </xdr:to>
    <xdr:pic>
      <xdr:nvPicPr>
        <xdr:cNvPr id="9421" name="Picture 21"/>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714625" y="3352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1885950</xdr:colOff>
      <xdr:row>6</xdr:row>
      <xdr:rowOff>57150</xdr:rowOff>
    </xdr:from>
    <xdr:to>
      <xdr:col>3</xdr:col>
      <xdr:colOff>0</xdr:colOff>
      <xdr:row>6</xdr:row>
      <xdr:rowOff>190500</xdr:rowOff>
    </xdr:to>
    <xdr:pic>
      <xdr:nvPicPr>
        <xdr:cNvPr id="9422" name="Picture 22"/>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714625" y="24384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2038350</xdr:colOff>
      <xdr:row>11</xdr:row>
      <xdr:rowOff>47625</xdr:rowOff>
    </xdr:from>
    <xdr:to>
      <xdr:col>3</xdr:col>
      <xdr:colOff>0</xdr:colOff>
      <xdr:row>11</xdr:row>
      <xdr:rowOff>190500</xdr:rowOff>
    </xdr:to>
    <xdr:pic>
      <xdr:nvPicPr>
        <xdr:cNvPr id="9423" name="Kép 14" descr="http://www.takaritok-boltja.com/media/ss_size1/tork-s-box-folyekony-szappan-adagolo.jpg"/>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714625" y="47625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1714500</xdr:colOff>
      <xdr:row>12</xdr:row>
      <xdr:rowOff>171450</xdr:rowOff>
    </xdr:from>
    <xdr:to>
      <xdr:col>3</xdr:col>
      <xdr:colOff>0</xdr:colOff>
      <xdr:row>12</xdr:row>
      <xdr:rowOff>190500</xdr:rowOff>
    </xdr:to>
    <xdr:pic>
      <xdr:nvPicPr>
        <xdr:cNvPr id="9424" name="Kép 15" descr="Tork Adagoló Z és C hajtogatású kéztörlőkhöz fém, fehér H3"/>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714625" y="5353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1476375</xdr:colOff>
      <xdr:row>10</xdr:row>
      <xdr:rowOff>209550</xdr:rowOff>
    </xdr:from>
    <xdr:to>
      <xdr:col>2</xdr:col>
      <xdr:colOff>1476375</xdr:colOff>
      <xdr:row>10</xdr:row>
      <xdr:rowOff>209550</xdr:rowOff>
    </xdr:to>
    <xdr:pic>
      <xdr:nvPicPr>
        <xdr:cNvPr id="9425" name="Kép 1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695575" y="445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1676400</xdr:colOff>
      <xdr:row>3</xdr:row>
      <xdr:rowOff>190500</xdr:rowOff>
    </xdr:from>
    <xdr:to>
      <xdr:col>3</xdr:col>
      <xdr:colOff>0</xdr:colOff>
      <xdr:row>3</xdr:row>
      <xdr:rowOff>190500</xdr:rowOff>
    </xdr:to>
    <xdr:pic>
      <xdr:nvPicPr>
        <xdr:cNvPr id="9426" name="Picture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714625" y="117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1895475</xdr:colOff>
      <xdr:row>2</xdr:row>
      <xdr:rowOff>0</xdr:rowOff>
    </xdr:from>
    <xdr:to>
      <xdr:col>3</xdr:col>
      <xdr:colOff>0</xdr:colOff>
      <xdr:row>3</xdr:row>
      <xdr:rowOff>0</xdr:rowOff>
    </xdr:to>
    <xdr:pic>
      <xdr:nvPicPr>
        <xdr:cNvPr id="942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43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1876425</xdr:colOff>
      <xdr:row>2</xdr:row>
      <xdr:rowOff>9525</xdr:rowOff>
    </xdr:from>
    <xdr:to>
      <xdr:col>3</xdr:col>
      <xdr:colOff>0</xdr:colOff>
      <xdr:row>3</xdr:row>
      <xdr:rowOff>0</xdr:rowOff>
    </xdr:to>
    <xdr:pic>
      <xdr:nvPicPr>
        <xdr:cNvPr id="9428"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14625" y="5238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1676400</xdr:colOff>
      <xdr:row>4</xdr:row>
      <xdr:rowOff>0</xdr:rowOff>
    </xdr:from>
    <xdr:to>
      <xdr:col>3</xdr:col>
      <xdr:colOff>0</xdr:colOff>
      <xdr:row>4</xdr:row>
      <xdr:rowOff>447675</xdr:rowOff>
    </xdr:to>
    <xdr:pic>
      <xdr:nvPicPr>
        <xdr:cNvPr id="9429" name="Picture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14625" y="14478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1676400</xdr:colOff>
      <xdr:row>4</xdr:row>
      <xdr:rowOff>0</xdr:rowOff>
    </xdr:from>
    <xdr:to>
      <xdr:col>3</xdr:col>
      <xdr:colOff>0</xdr:colOff>
      <xdr:row>5</xdr:row>
      <xdr:rowOff>0</xdr:rowOff>
    </xdr:to>
    <xdr:pic>
      <xdr:nvPicPr>
        <xdr:cNvPr id="9430" name="Picture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714625" y="144780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1676400</xdr:colOff>
      <xdr:row>4</xdr:row>
      <xdr:rowOff>28575</xdr:rowOff>
    </xdr:from>
    <xdr:to>
      <xdr:col>3</xdr:col>
      <xdr:colOff>0</xdr:colOff>
      <xdr:row>5</xdr:row>
      <xdr:rowOff>0</xdr:rowOff>
    </xdr:to>
    <xdr:pic>
      <xdr:nvPicPr>
        <xdr:cNvPr id="9431" name="Picture 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714625" y="1476375"/>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1657350</xdr:colOff>
      <xdr:row>5</xdr:row>
      <xdr:rowOff>28575</xdr:rowOff>
    </xdr:from>
    <xdr:to>
      <xdr:col>3</xdr:col>
      <xdr:colOff>0</xdr:colOff>
      <xdr:row>6</xdr:row>
      <xdr:rowOff>0</xdr:rowOff>
    </xdr:to>
    <xdr:pic>
      <xdr:nvPicPr>
        <xdr:cNvPr id="9432" name="Picture 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714625" y="1943100"/>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2009775</xdr:colOff>
      <xdr:row>7</xdr:row>
      <xdr:rowOff>19050</xdr:rowOff>
    </xdr:from>
    <xdr:to>
      <xdr:col>3</xdr:col>
      <xdr:colOff>0</xdr:colOff>
      <xdr:row>8</xdr:row>
      <xdr:rowOff>0</xdr:rowOff>
    </xdr:to>
    <xdr:pic>
      <xdr:nvPicPr>
        <xdr:cNvPr id="9433" name="Picture 1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714625" y="2867025"/>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1743075</xdr:colOff>
      <xdr:row>9</xdr:row>
      <xdr:rowOff>19050</xdr:rowOff>
    </xdr:from>
    <xdr:to>
      <xdr:col>3</xdr:col>
      <xdr:colOff>0</xdr:colOff>
      <xdr:row>10</xdr:row>
      <xdr:rowOff>0</xdr:rowOff>
    </xdr:to>
    <xdr:pic>
      <xdr:nvPicPr>
        <xdr:cNvPr id="9434" name="Picture 20"/>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14625" y="3800475"/>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1885950</xdr:colOff>
      <xdr:row>8</xdr:row>
      <xdr:rowOff>38100</xdr:rowOff>
    </xdr:from>
    <xdr:to>
      <xdr:col>3</xdr:col>
      <xdr:colOff>0</xdr:colOff>
      <xdr:row>8</xdr:row>
      <xdr:rowOff>438150</xdr:rowOff>
    </xdr:to>
    <xdr:pic>
      <xdr:nvPicPr>
        <xdr:cNvPr id="9435" name="Picture 21"/>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714625" y="3352800"/>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1885950</xdr:colOff>
      <xdr:row>6</xdr:row>
      <xdr:rowOff>57150</xdr:rowOff>
    </xdr:from>
    <xdr:to>
      <xdr:col>3</xdr:col>
      <xdr:colOff>0</xdr:colOff>
      <xdr:row>7</xdr:row>
      <xdr:rowOff>0</xdr:rowOff>
    </xdr:to>
    <xdr:pic>
      <xdr:nvPicPr>
        <xdr:cNvPr id="9436" name="Picture 22"/>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714625" y="243840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2038350</xdr:colOff>
      <xdr:row>11</xdr:row>
      <xdr:rowOff>47625</xdr:rowOff>
    </xdr:from>
    <xdr:to>
      <xdr:col>3</xdr:col>
      <xdr:colOff>0</xdr:colOff>
      <xdr:row>12</xdr:row>
      <xdr:rowOff>0</xdr:rowOff>
    </xdr:to>
    <xdr:pic>
      <xdr:nvPicPr>
        <xdr:cNvPr id="9437" name="Kép 14" descr="http://www.takaritok-boltja.com/media/ss_size1/tork-s-box-folyekony-szappan-adagolo.jpg"/>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714625" y="476250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1714500</xdr:colOff>
      <xdr:row>12</xdr:row>
      <xdr:rowOff>171450</xdr:rowOff>
    </xdr:from>
    <xdr:to>
      <xdr:col>3</xdr:col>
      <xdr:colOff>0</xdr:colOff>
      <xdr:row>13</xdr:row>
      <xdr:rowOff>0</xdr:rowOff>
    </xdr:to>
    <xdr:pic>
      <xdr:nvPicPr>
        <xdr:cNvPr id="9438" name="Kép 15" descr="Tork Adagoló Z és C hajtogatású kéztörlőkhöz fém, fehér H3"/>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714625" y="535305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1476375</xdr:colOff>
      <xdr:row>10</xdr:row>
      <xdr:rowOff>209550</xdr:rowOff>
    </xdr:from>
    <xdr:to>
      <xdr:col>3</xdr:col>
      <xdr:colOff>0</xdr:colOff>
      <xdr:row>11</xdr:row>
      <xdr:rowOff>0</xdr:rowOff>
    </xdr:to>
    <xdr:pic>
      <xdr:nvPicPr>
        <xdr:cNvPr id="9439" name="Kép 27"/>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2695575" y="4457700"/>
          <a:ext cx="190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1676400</xdr:colOff>
      <xdr:row>3</xdr:row>
      <xdr:rowOff>190500</xdr:rowOff>
    </xdr:from>
    <xdr:to>
      <xdr:col>3</xdr:col>
      <xdr:colOff>0</xdr:colOff>
      <xdr:row>4</xdr:row>
      <xdr:rowOff>0</xdr:rowOff>
    </xdr:to>
    <xdr:pic>
      <xdr:nvPicPr>
        <xdr:cNvPr id="9440" name="Picture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714625" y="1171575"/>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1590675</xdr:colOff>
      <xdr:row>2</xdr:row>
      <xdr:rowOff>723900</xdr:rowOff>
    </xdr:from>
    <xdr:to>
      <xdr:col>2</xdr:col>
      <xdr:colOff>1590675</xdr:colOff>
      <xdr:row>2</xdr:row>
      <xdr:rowOff>733425</xdr:rowOff>
    </xdr:to>
    <xdr:pic>
      <xdr:nvPicPr>
        <xdr:cNvPr id="10269" name="Kép 1" descr="Rozsdamentes irányítósáv 35 mmx290 m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9875" y="12382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1828800</xdr:colOff>
      <xdr:row>3</xdr:row>
      <xdr:rowOff>647700</xdr:rowOff>
    </xdr:from>
    <xdr:to>
      <xdr:col>3</xdr:col>
      <xdr:colOff>0</xdr:colOff>
      <xdr:row>3</xdr:row>
      <xdr:rowOff>647700</xdr:rowOff>
    </xdr:to>
    <xdr:pic>
      <xdr:nvPicPr>
        <xdr:cNvPr id="10270" name="Kép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19400" y="3352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1009650</xdr:colOff>
      <xdr:row>3</xdr:row>
      <xdr:rowOff>923925</xdr:rowOff>
    </xdr:from>
    <xdr:to>
      <xdr:col>2</xdr:col>
      <xdr:colOff>1524000</xdr:colOff>
      <xdr:row>3</xdr:row>
      <xdr:rowOff>1333500</xdr:rowOff>
    </xdr:to>
    <xdr:pic>
      <xdr:nvPicPr>
        <xdr:cNvPr id="10271" name="Kép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28850" y="3629025"/>
          <a:ext cx="5143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657225</xdr:colOff>
      <xdr:row>2</xdr:row>
      <xdr:rowOff>1266825</xdr:rowOff>
    </xdr:from>
    <xdr:to>
      <xdr:col>2</xdr:col>
      <xdr:colOff>1438275</xdr:colOff>
      <xdr:row>2</xdr:row>
      <xdr:rowOff>1952625</xdr:rowOff>
    </xdr:to>
    <xdr:pic>
      <xdr:nvPicPr>
        <xdr:cNvPr id="10272" name="Kép 4" descr="Rozsdamentes irányítósáv 35 mmx290 m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781175"/>
          <a:ext cx="781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YENGE&#193;RAM\2003-4-5%20PROJEKTEK\Ken&#233;zy%20Villa\RENDSZEREK\&#193;RAK\ARLISTA\Ingram\2001%2009%2018\Cisco-B%20kateg&#243;ri&#225;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Akciók"/>
      <sheetName val="Cisco"/>
    </sheetNames>
    <sheetDataSet>
      <sheetData sheetId="0"/>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WhiteSpace="0" view="pageLayout" topLeftCell="A21" zoomScaleNormal="100" zoomScaleSheetLayoutView="100" workbookViewId="0">
      <selection activeCell="B24" sqref="B24"/>
    </sheetView>
  </sheetViews>
  <sheetFormatPr defaultRowHeight="12.75"/>
  <cols>
    <col min="1" max="1" width="4.140625" style="70" customWidth="1"/>
    <col min="2" max="2" width="31.42578125" style="24" customWidth="1"/>
    <col min="3" max="3" width="17.5703125" style="71" customWidth="1"/>
    <col min="4" max="4" width="15" style="71" customWidth="1"/>
    <col min="5" max="5" width="18.5703125" style="71" customWidth="1"/>
    <col min="6" max="6" width="14.7109375" style="24" bestFit="1" customWidth="1"/>
    <col min="7" max="16384" width="9.140625" style="24"/>
  </cols>
  <sheetData>
    <row r="1" spans="1:5">
      <c r="A1" s="20" t="s">
        <v>656</v>
      </c>
      <c r="B1" s="21"/>
      <c r="C1" s="22"/>
      <c r="D1" s="22"/>
      <c r="E1" s="23"/>
    </row>
    <row r="2" spans="1:5" ht="15.75">
      <c r="A2" s="25" t="s">
        <v>657</v>
      </c>
      <c r="B2" s="26"/>
      <c r="C2" s="27"/>
      <c r="D2" s="27"/>
      <c r="E2" s="28"/>
    </row>
    <row r="3" spans="1:5" ht="15.75">
      <c r="A3" s="29" t="s">
        <v>634</v>
      </c>
      <c r="B3" s="26"/>
      <c r="C3" s="27"/>
      <c r="D3" s="27"/>
      <c r="E3" s="28"/>
    </row>
    <row r="4" spans="1:5" ht="15">
      <c r="A4" s="30" t="s">
        <v>658</v>
      </c>
      <c r="B4" s="31"/>
      <c r="C4" s="27"/>
      <c r="D4" s="27"/>
      <c r="E4" s="28"/>
    </row>
    <row r="5" spans="1:5" ht="15.75">
      <c r="A5" s="29" t="s">
        <v>640</v>
      </c>
      <c r="B5" s="26"/>
      <c r="C5" s="27"/>
      <c r="D5" s="27"/>
      <c r="E5" s="28"/>
    </row>
    <row r="6" spans="1:5" ht="47.25" customHeight="1">
      <c r="A6" s="518" t="s">
        <v>659</v>
      </c>
      <c r="B6" s="519"/>
      <c r="C6" s="519"/>
      <c r="D6" s="519"/>
      <c r="E6" s="520"/>
    </row>
    <row r="7" spans="1:5" ht="15.75">
      <c r="A7" s="25" t="s">
        <v>660</v>
      </c>
      <c r="B7" s="26"/>
      <c r="C7" s="27"/>
      <c r="D7" s="27"/>
      <c r="E7" s="28"/>
    </row>
    <row r="8" spans="1:5" ht="15.75">
      <c r="A8" s="32"/>
      <c r="B8" s="33"/>
      <c r="C8" s="34"/>
      <c r="D8" s="34"/>
      <c r="E8" s="35"/>
    </row>
    <row r="9" spans="1:5">
      <c r="A9" s="521" t="s">
        <v>661</v>
      </c>
      <c r="B9" s="522"/>
      <c r="C9" s="522"/>
      <c r="D9" s="522"/>
      <c r="E9" s="523"/>
    </row>
    <row r="10" spans="1:5">
      <c r="A10" s="36" t="s">
        <v>662</v>
      </c>
      <c r="B10" s="26"/>
      <c r="C10" s="27"/>
      <c r="D10" s="27"/>
      <c r="E10" s="28"/>
    </row>
    <row r="11" spans="1:5" s="42" customFormat="1">
      <c r="A11" s="37" t="s">
        <v>663</v>
      </c>
      <c r="B11" s="38" t="s">
        <v>664</v>
      </c>
      <c r="C11" s="39" t="s">
        <v>665</v>
      </c>
      <c r="D11" s="40" t="s">
        <v>666</v>
      </c>
      <c r="E11" s="41" t="s">
        <v>667</v>
      </c>
    </row>
    <row r="12" spans="1:5" ht="4.5" customHeight="1">
      <c r="A12" s="43"/>
      <c r="B12" s="44"/>
      <c r="C12" s="45"/>
      <c r="D12" s="46"/>
      <c r="E12" s="47"/>
    </row>
    <row r="13" spans="1:5" s="52" customFormat="1" ht="22.5" customHeight="1">
      <c r="A13" s="48">
        <v>1</v>
      </c>
      <c r="B13" s="49" t="s">
        <v>668</v>
      </c>
      <c r="C13" s="50">
        <f>'1 ÉPÍTÉSZ Záradék'!C26</f>
        <v>0</v>
      </c>
      <c r="D13" s="51">
        <f t="shared" ref="D13:D25" si="0">C13*0.27</f>
        <v>0</v>
      </c>
      <c r="E13" s="50">
        <f t="shared" ref="E13:E27" si="1">C13+D13</f>
        <v>0</v>
      </c>
    </row>
    <row r="14" spans="1:5" s="52" customFormat="1" ht="22.5" customHeight="1">
      <c r="A14" s="53">
        <v>2</v>
      </c>
      <c r="B14" s="54" t="s">
        <v>669</v>
      </c>
      <c r="C14" s="55">
        <f>'2. STATIKA Záradék'!C26:D26</f>
        <v>0</v>
      </c>
      <c r="D14" s="56">
        <f t="shared" si="0"/>
        <v>0</v>
      </c>
      <c r="E14" s="55">
        <f t="shared" si="1"/>
        <v>0</v>
      </c>
    </row>
    <row r="15" spans="1:5" s="52" customFormat="1" ht="22.5" customHeight="1">
      <c r="A15" s="48">
        <v>3</v>
      </c>
      <c r="B15" s="49" t="s">
        <v>670</v>
      </c>
      <c r="C15" s="50">
        <f>'3. ELŐTETŐ STATIKA'!H250</f>
        <v>0</v>
      </c>
      <c r="D15" s="51">
        <f t="shared" si="0"/>
        <v>0</v>
      </c>
      <c r="E15" s="50">
        <f t="shared" si="1"/>
        <v>0</v>
      </c>
    </row>
    <row r="16" spans="1:5" s="52" customFormat="1" ht="22.5" customHeight="1">
      <c r="A16" s="53">
        <v>4</v>
      </c>
      <c r="B16" s="57" t="s">
        <v>671</v>
      </c>
      <c r="C16" s="55">
        <f>'4. VÍZ-CSATORNA össz'!C25</f>
        <v>0</v>
      </c>
      <c r="D16" s="56">
        <f t="shared" si="0"/>
        <v>0</v>
      </c>
      <c r="E16" s="55">
        <f t="shared" si="1"/>
        <v>0</v>
      </c>
    </row>
    <row r="17" spans="1:5" s="52" customFormat="1" ht="22.5" customHeight="1">
      <c r="A17" s="48">
        <v>5</v>
      </c>
      <c r="B17" s="58" t="s">
        <v>672</v>
      </c>
      <c r="C17" s="50">
        <f>'5. FŰTÉS-HŰTÉS Összesítő'!B28</f>
        <v>0</v>
      </c>
      <c r="D17" s="51">
        <f t="shared" si="0"/>
        <v>0</v>
      </c>
      <c r="E17" s="50">
        <f t="shared" si="1"/>
        <v>0</v>
      </c>
    </row>
    <row r="18" spans="1:5" s="52" customFormat="1" ht="22.5" customHeight="1">
      <c r="A18" s="53">
        <v>6</v>
      </c>
      <c r="B18" s="57" t="s">
        <v>673</v>
      </c>
      <c r="C18" s="55">
        <f>'6. SZELLŐZÉS Összesítő'!B22</f>
        <v>0</v>
      </c>
      <c r="D18" s="56">
        <f t="shared" si="0"/>
        <v>0</v>
      </c>
      <c r="E18" s="55">
        <f t="shared" si="1"/>
        <v>0</v>
      </c>
    </row>
    <row r="19" spans="1:5" s="52" customFormat="1" ht="22.5" customHeight="1">
      <c r="A19" s="48">
        <v>7</v>
      </c>
      <c r="B19" s="58" t="s">
        <v>674</v>
      </c>
      <c r="C19" s="50">
        <f>'7 BELSŐ GÁZ Összesítő'!C24</f>
        <v>0</v>
      </c>
      <c r="D19" s="51">
        <f t="shared" si="0"/>
        <v>0</v>
      </c>
      <c r="E19" s="50">
        <f t="shared" si="1"/>
        <v>0</v>
      </c>
    </row>
    <row r="20" spans="1:5" s="52" customFormat="1" ht="33" customHeight="1">
      <c r="A20" s="53">
        <v>8</v>
      </c>
      <c r="B20" s="57" t="s">
        <v>675</v>
      </c>
      <c r="C20" s="55">
        <f>'8. FOGYASZTÓI GÁZVEZETÉK'!E16</f>
        <v>0</v>
      </c>
      <c r="D20" s="56">
        <f t="shared" si="0"/>
        <v>0</v>
      </c>
      <c r="E20" s="55">
        <f t="shared" si="1"/>
        <v>0</v>
      </c>
    </row>
    <row r="21" spans="1:5" s="52" customFormat="1" ht="22.5" customHeight="1">
      <c r="A21" s="48">
        <v>9</v>
      </c>
      <c r="B21" s="49" t="s">
        <v>676</v>
      </c>
      <c r="C21" s="428">
        <f>'9. ÉPÜLETVILLAMOS FŐÖSSZ'!D27</f>
        <v>0</v>
      </c>
      <c r="D21" s="51">
        <f t="shared" si="0"/>
        <v>0</v>
      </c>
      <c r="E21" s="50">
        <f t="shared" si="1"/>
        <v>0</v>
      </c>
    </row>
    <row r="22" spans="1:5" s="52" customFormat="1" ht="22.5" customHeight="1">
      <c r="A22" s="53">
        <v>10</v>
      </c>
      <c r="B22" s="54" t="s">
        <v>677</v>
      </c>
      <c r="C22" s="55">
        <f>'10. GYENGEÁRAM össz'!E29</f>
        <v>0</v>
      </c>
      <c r="D22" s="56">
        <f t="shared" si="0"/>
        <v>0</v>
      </c>
      <c r="E22" s="55">
        <f t="shared" si="1"/>
        <v>0</v>
      </c>
    </row>
    <row r="23" spans="1:5" s="52" customFormat="1" ht="22.5" customHeight="1">
      <c r="A23" s="48">
        <v>11</v>
      </c>
      <c r="B23" s="49" t="s">
        <v>678</v>
      </c>
      <c r="C23" s="50">
        <f>'11. USZODATECHNIKA'!E11</f>
        <v>0</v>
      </c>
      <c r="D23" s="51">
        <f t="shared" si="0"/>
        <v>0</v>
      </c>
      <c r="E23" s="50">
        <f t="shared" si="1"/>
        <v>0</v>
      </c>
    </row>
    <row r="24" spans="1:5" s="52" customFormat="1" ht="33" customHeight="1">
      <c r="A24" s="53">
        <v>12</v>
      </c>
      <c r="B24" s="57" t="s">
        <v>679</v>
      </c>
      <c r="C24" s="55">
        <f>'12. KÜLSŐ ÚT Záradék'!C26:D26</f>
        <v>0</v>
      </c>
      <c r="D24" s="56">
        <f t="shared" si="0"/>
        <v>0</v>
      </c>
      <c r="E24" s="55">
        <f t="shared" si="1"/>
        <v>0</v>
      </c>
    </row>
    <row r="25" spans="1:5" s="52" customFormat="1" ht="22.5" customHeight="1">
      <c r="A25" s="48">
        <v>13</v>
      </c>
      <c r="B25" s="58" t="s">
        <v>680</v>
      </c>
      <c r="C25" s="50">
        <f>'13. AKADÁLYMENTESÍTÉS Főössz'!C17:D17</f>
        <v>0</v>
      </c>
      <c r="D25" s="51">
        <f t="shared" si="0"/>
        <v>0</v>
      </c>
      <c r="E25" s="50">
        <f t="shared" si="1"/>
        <v>0</v>
      </c>
    </row>
    <row r="26" spans="1:5" ht="3.75" customHeight="1">
      <c r="A26" s="43"/>
      <c r="B26" s="26"/>
      <c r="C26" s="27"/>
      <c r="D26" s="59"/>
      <c r="E26" s="28"/>
    </row>
    <row r="27" spans="1:5" ht="22.5" customHeight="1" thickBot="1">
      <c r="A27" s="60" t="s">
        <v>681</v>
      </c>
      <c r="B27" s="61"/>
      <c r="C27" s="62">
        <f>SUM(C13:C26)</f>
        <v>0</v>
      </c>
      <c r="D27" s="63">
        <f>C27*0.27</f>
        <v>0</v>
      </c>
      <c r="E27" s="64">
        <f t="shared" si="1"/>
        <v>0</v>
      </c>
    </row>
    <row r="28" spans="1:5" ht="20.25" customHeight="1">
      <c r="A28" s="43"/>
      <c r="B28" s="26"/>
      <c r="C28" s="27"/>
      <c r="D28" s="27"/>
      <c r="E28" s="28"/>
    </row>
    <row r="29" spans="1:5" ht="18.75" customHeight="1">
      <c r="A29" s="36"/>
      <c r="B29" s="26"/>
      <c r="C29" s="65"/>
      <c r="D29" s="27"/>
      <c r="E29" s="66"/>
    </row>
    <row r="30" spans="1:5" ht="18.75" customHeight="1">
      <c r="A30" s="36"/>
      <c r="B30" s="26"/>
      <c r="C30" s="65"/>
      <c r="D30" s="27"/>
      <c r="E30" s="66"/>
    </row>
    <row r="31" spans="1:5">
      <c r="A31" s="67" t="s">
        <v>1979</v>
      </c>
      <c r="B31" s="26"/>
      <c r="C31" s="27"/>
      <c r="D31" s="45"/>
      <c r="E31" s="47"/>
    </row>
    <row r="32" spans="1:5" ht="15">
      <c r="A32" s="43"/>
      <c r="B32" s="26"/>
      <c r="C32" s="27"/>
      <c r="D32" s="524" t="s">
        <v>682</v>
      </c>
      <c r="E32" s="525"/>
    </row>
    <row r="33" spans="1:5" ht="15">
      <c r="A33" s="68"/>
      <c r="B33" s="69"/>
      <c r="C33" s="45"/>
      <c r="D33" s="526"/>
      <c r="E33" s="527"/>
    </row>
  </sheetData>
  <mergeCells count="4">
    <mergeCell ref="A6:E6"/>
    <mergeCell ref="A9:E9"/>
    <mergeCell ref="D32:E32"/>
    <mergeCell ref="D33:E33"/>
  </mergeCells>
  <pageMargins left="0.78740157480314965" right="0.59055118110236227" top="0.54166666666666663" bottom="0.78740157480314965" header="0.51181102362204722" footer="0.51181102362204722"/>
  <pageSetup paperSize="9" orientation="portrait" horizontalDpi="360" vertic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heetViews>
  <sheetFormatPr defaultRowHeight="12.7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c r="A1" s="7" t="s">
        <v>3</v>
      </c>
      <c r="B1" s="3" t="s">
        <v>4</v>
      </c>
      <c r="C1" s="3" t="s">
        <v>5</v>
      </c>
      <c r="D1" s="5" t="s">
        <v>6</v>
      </c>
      <c r="E1" s="3" t="s">
        <v>7</v>
      </c>
      <c r="F1" s="5" t="s">
        <v>8</v>
      </c>
      <c r="G1" s="5" t="s">
        <v>9</v>
      </c>
      <c r="H1" s="5" t="s">
        <v>10</v>
      </c>
      <c r="I1" s="5" t="s">
        <v>11</v>
      </c>
    </row>
    <row r="2" spans="1:9" ht="76.5">
      <c r="A2" s="8">
        <v>1</v>
      </c>
      <c r="B2" s="1" t="s">
        <v>92</v>
      </c>
      <c r="C2" s="2" t="s">
        <v>93</v>
      </c>
      <c r="D2" s="6">
        <v>91.2</v>
      </c>
      <c r="E2" s="1" t="s">
        <v>21</v>
      </c>
      <c r="F2" s="6">
        <v>0</v>
      </c>
      <c r="G2" s="6">
        <v>0</v>
      </c>
      <c r="H2" s="6">
        <f>ROUND(D2*F2, 0)</f>
        <v>0</v>
      </c>
      <c r="I2" s="6">
        <f>ROUND(D2*G2, 0)</f>
        <v>0</v>
      </c>
    </row>
    <row r="4" spans="1:9" s="9" customFormat="1">
      <c r="A4" s="7"/>
      <c r="B4" s="3"/>
      <c r="C4" s="3" t="s">
        <v>25</v>
      </c>
      <c r="D4" s="5"/>
      <c r="E4" s="3"/>
      <c r="F4" s="5"/>
      <c r="G4" s="5"/>
      <c r="H4" s="5">
        <f>ROUND(SUM(H2:H3),0)</f>
        <v>0</v>
      </c>
      <c r="I4" s="5">
        <f>ROUND(SUM(I2:I3),0)</f>
        <v>0</v>
      </c>
    </row>
  </sheetData>
  <pageMargins left="0.2361111111111111" right="0.2361111111111111" top="0.69444444444444442" bottom="0.69444444444444442" header="0.41666666666666669" footer="0.41666666666666669"/>
  <pageSetup paperSize="9" orientation="portrait" useFirstPageNumber="1" verticalDpi="0" r:id="rId1"/>
  <headerFooter>
    <oddHeader>&amp;L&amp;"Times New Roman CE,bold"&amp;10 Előregyártott épületszerkezeti elem elhelyezése és szerelése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heetViews>
  <sheetFormatPr defaultRowHeight="12.7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c r="A1" s="7" t="s">
        <v>3</v>
      </c>
      <c r="B1" s="3" t="s">
        <v>4</v>
      </c>
      <c r="C1" s="3" t="s">
        <v>5</v>
      </c>
      <c r="D1" s="5" t="s">
        <v>6</v>
      </c>
      <c r="E1" s="3" t="s">
        <v>7</v>
      </c>
      <c r="F1" s="5" t="s">
        <v>8</v>
      </c>
      <c r="G1" s="5" t="s">
        <v>9</v>
      </c>
      <c r="H1" s="5" t="s">
        <v>10</v>
      </c>
      <c r="I1" s="5" t="s">
        <v>11</v>
      </c>
    </row>
    <row r="2" spans="1:9" ht="38.25">
      <c r="A2" s="8">
        <v>1</v>
      </c>
      <c r="B2" s="1" t="s">
        <v>95</v>
      </c>
      <c r="C2" s="2" t="s">
        <v>96</v>
      </c>
      <c r="D2" s="6">
        <v>40</v>
      </c>
      <c r="E2" s="1" t="s">
        <v>49</v>
      </c>
      <c r="F2" s="6">
        <v>0</v>
      </c>
      <c r="G2" s="6">
        <v>0</v>
      </c>
      <c r="H2" s="6">
        <f>ROUND(D2*F2, 0)</f>
        <v>0</v>
      </c>
      <c r="I2" s="6">
        <f>ROUND(D2*G2, 0)</f>
        <v>0</v>
      </c>
    </row>
    <row r="4" spans="1:9" ht="76.5">
      <c r="A4" s="8">
        <v>2</v>
      </c>
      <c r="B4" s="1" t="s">
        <v>97</v>
      </c>
      <c r="C4" s="2" t="s">
        <v>98</v>
      </c>
      <c r="D4" s="6">
        <v>0.5</v>
      </c>
      <c r="E4" s="1" t="s">
        <v>49</v>
      </c>
      <c r="F4" s="6">
        <v>0</v>
      </c>
      <c r="G4" s="6">
        <v>0</v>
      </c>
      <c r="H4" s="6">
        <f>ROUND(D4*F4, 0)</f>
        <v>0</v>
      </c>
      <c r="I4" s="6">
        <f>ROUND(D4*G4, 0)</f>
        <v>0</v>
      </c>
    </row>
    <row r="6" spans="1:9" ht="89.25">
      <c r="A6" s="8">
        <v>3</v>
      </c>
      <c r="B6" s="1" t="s">
        <v>99</v>
      </c>
      <c r="C6" s="2" t="s">
        <v>100</v>
      </c>
      <c r="D6" s="6">
        <v>35.159999999999997</v>
      </c>
      <c r="E6" s="1" t="s">
        <v>21</v>
      </c>
      <c r="F6" s="6">
        <v>0</v>
      </c>
      <c r="G6" s="6">
        <v>0</v>
      </c>
      <c r="H6" s="6">
        <f>ROUND(D6*F6, 0)</f>
        <v>0</v>
      </c>
      <c r="I6" s="6">
        <f>ROUND(D6*G6, 0)</f>
        <v>0</v>
      </c>
    </row>
    <row r="7" spans="1:9" ht="25.5">
      <c r="C7" s="2" t="s">
        <v>101</v>
      </c>
    </row>
    <row r="9" spans="1:9" ht="102">
      <c r="A9" s="8">
        <v>4</v>
      </c>
      <c r="B9" s="1" t="s">
        <v>102</v>
      </c>
      <c r="C9" s="2" t="s">
        <v>103</v>
      </c>
      <c r="D9" s="6">
        <v>323.5</v>
      </c>
      <c r="E9" s="1" t="s">
        <v>21</v>
      </c>
      <c r="F9" s="6">
        <v>0</v>
      </c>
      <c r="G9" s="6">
        <v>0</v>
      </c>
      <c r="H9" s="6">
        <f>ROUND(D9*F9, 0)</f>
        <v>0</v>
      </c>
      <c r="I9" s="6">
        <f>ROUND(D9*G9, 0)</f>
        <v>0</v>
      </c>
    </row>
    <row r="10" spans="1:9" ht="25.5">
      <c r="C10" s="2" t="s">
        <v>104</v>
      </c>
    </row>
    <row r="12" spans="1:9" ht="89.25">
      <c r="A12" s="8">
        <v>5</v>
      </c>
      <c r="B12" s="1" t="s">
        <v>105</v>
      </c>
      <c r="C12" s="2" t="s">
        <v>106</v>
      </c>
      <c r="D12" s="6">
        <v>360.33</v>
      </c>
      <c r="E12" s="1" t="s">
        <v>21</v>
      </c>
      <c r="F12" s="6">
        <v>0</v>
      </c>
      <c r="G12" s="6">
        <v>0</v>
      </c>
      <c r="H12" s="6">
        <f>ROUND(D12*F12, 0)</f>
        <v>0</v>
      </c>
      <c r="I12" s="6">
        <f>ROUND(D12*G12, 0)</f>
        <v>0</v>
      </c>
    </row>
    <row r="13" spans="1:9" ht="25.5">
      <c r="C13" s="2" t="s">
        <v>107</v>
      </c>
    </row>
    <row r="15" spans="1:9" ht="89.25">
      <c r="A15" s="8">
        <v>6</v>
      </c>
      <c r="B15" s="1" t="s">
        <v>108</v>
      </c>
      <c r="C15" s="2" t="s">
        <v>109</v>
      </c>
      <c r="D15" s="6">
        <v>0.1</v>
      </c>
      <c r="E15" s="1" t="s">
        <v>49</v>
      </c>
      <c r="F15" s="6">
        <v>0</v>
      </c>
      <c r="G15" s="6">
        <v>0</v>
      </c>
      <c r="H15" s="6">
        <f>ROUND(D15*F15, 0)</f>
        <v>0</v>
      </c>
      <c r="I15" s="6">
        <f>ROUND(D15*G15, 0)</f>
        <v>0</v>
      </c>
    </row>
    <row r="16" spans="1:9" ht="38.25">
      <c r="C16" s="2" t="s">
        <v>110</v>
      </c>
    </row>
    <row r="18" spans="1:9" ht="89.25">
      <c r="A18" s="8">
        <v>7</v>
      </c>
      <c r="B18" s="1" t="s">
        <v>111</v>
      </c>
      <c r="C18" s="2" t="s">
        <v>112</v>
      </c>
      <c r="D18" s="6">
        <v>847.95150000000001</v>
      </c>
      <c r="E18" s="1" t="s">
        <v>21</v>
      </c>
      <c r="F18" s="6">
        <v>0</v>
      </c>
      <c r="G18" s="6">
        <v>0</v>
      </c>
      <c r="H18" s="6">
        <f>ROUND(D18*F18, 0)</f>
        <v>0</v>
      </c>
      <c r="I18" s="6">
        <f>ROUND(D18*G18, 0)</f>
        <v>0</v>
      </c>
    </row>
    <row r="19" spans="1:9" ht="38.25">
      <c r="C19" s="2" t="s">
        <v>113</v>
      </c>
    </row>
    <row r="21" spans="1:9" s="9" customFormat="1">
      <c r="A21" s="7"/>
      <c r="B21" s="3"/>
      <c r="C21" s="3" t="s">
        <v>25</v>
      </c>
      <c r="D21" s="5"/>
      <c r="E21" s="3"/>
      <c r="F21" s="5"/>
      <c r="G21" s="5"/>
      <c r="H21" s="5">
        <f>ROUND(SUM(H2:H20),0)</f>
        <v>0</v>
      </c>
      <c r="I21" s="5">
        <f>ROUND(SUM(I2:I20),0)</f>
        <v>0</v>
      </c>
    </row>
  </sheetData>
  <pageMargins left="0.2361111111111111" right="0.2361111111111111" top="0.69444444444444442" bottom="0.69444444444444442" header="0.41666666666666669" footer="0.41666666666666669"/>
  <pageSetup paperSize="9" orientation="portrait" useFirstPageNumber="1" verticalDpi="0" r:id="rId1"/>
  <headerFooter>
    <oddHeader>&amp;L&amp;"Times New Roman CE,bold"&amp;10 Falazás és egyéb kőművesmunka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heetViews>
  <sheetFormatPr defaultRowHeight="12.7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c r="A1" s="7" t="s">
        <v>3</v>
      </c>
      <c r="B1" s="3" t="s">
        <v>4</v>
      </c>
      <c r="C1" s="3" t="s">
        <v>5</v>
      </c>
      <c r="D1" s="5" t="s">
        <v>6</v>
      </c>
      <c r="E1" s="3" t="s">
        <v>7</v>
      </c>
      <c r="F1" s="5" t="s">
        <v>8</v>
      </c>
      <c r="G1" s="5" t="s">
        <v>9</v>
      </c>
      <c r="H1" s="5" t="s">
        <v>10</v>
      </c>
      <c r="I1" s="5" t="s">
        <v>11</v>
      </c>
    </row>
    <row r="2" spans="1:9" ht="38.25">
      <c r="A2" s="8">
        <v>1</v>
      </c>
      <c r="B2" s="1" t="s">
        <v>115</v>
      </c>
      <c r="C2" s="2" t="s">
        <v>116</v>
      </c>
      <c r="D2" s="6">
        <v>80</v>
      </c>
      <c r="E2" s="1" t="s">
        <v>21</v>
      </c>
      <c r="F2" s="6">
        <v>0</v>
      </c>
      <c r="G2" s="6">
        <v>0</v>
      </c>
      <c r="H2" s="6">
        <f>ROUND(D2*F2, 0)</f>
        <v>0</v>
      </c>
      <c r="I2" s="6">
        <f>ROUND(D2*G2, 0)</f>
        <v>0</v>
      </c>
    </row>
    <row r="4" spans="1:9" ht="66.75">
      <c r="A4" s="8">
        <v>2</v>
      </c>
      <c r="B4" s="1" t="s">
        <v>117</v>
      </c>
      <c r="C4" s="2" t="s">
        <v>160</v>
      </c>
      <c r="D4" s="6">
        <v>126.9</v>
      </c>
      <c r="E4" s="1" t="s">
        <v>21</v>
      </c>
      <c r="F4" s="6">
        <v>0</v>
      </c>
      <c r="G4" s="6">
        <v>0</v>
      </c>
      <c r="H4" s="6">
        <f>ROUND(D4*F4, 0)</f>
        <v>0</v>
      </c>
      <c r="I4" s="6">
        <f>ROUND(D4*G4, 0)</f>
        <v>0</v>
      </c>
    </row>
    <row r="6" spans="1:9" ht="66.75">
      <c r="A6" s="8">
        <v>3</v>
      </c>
      <c r="B6" s="1" t="s">
        <v>118</v>
      </c>
      <c r="C6" s="2" t="s">
        <v>161</v>
      </c>
      <c r="D6" s="6">
        <v>625.1</v>
      </c>
      <c r="E6" s="1" t="s">
        <v>21</v>
      </c>
      <c r="F6" s="6">
        <v>0</v>
      </c>
      <c r="G6" s="6">
        <v>0</v>
      </c>
      <c r="H6" s="6">
        <f>ROUND(D6*F6, 0)</f>
        <v>0</v>
      </c>
      <c r="I6" s="6">
        <f>ROUND(D6*G6, 0)</f>
        <v>0</v>
      </c>
    </row>
    <row r="8" spans="1:9" ht="76.5">
      <c r="A8" s="8">
        <v>4</v>
      </c>
      <c r="B8" s="1" t="s">
        <v>119</v>
      </c>
      <c r="C8" s="2" t="s">
        <v>120</v>
      </c>
      <c r="D8" s="6">
        <v>122.97</v>
      </c>
      <c r="E8" s="1" t="s">
        <v>21</v>
      </c>
      <c r="F8" s="6">
        <v>0</v>
      </c>
      <c r="G8" s="6">
        <v>0</v>
      </c>
      <c r="H8" s="6">
        <f>ROUND(D8*F8, 0)</f>
        <v>0</v>
      </c>
      <c r="I8" s="6">
        <f>ROUND(D8*G8, 0)</f>
        <v>0</v>
      </c>
    </row>
    <row r="9" spans="1:9" ht="25.5">
      <c r="C9" s="2" t="s">
        <v>121</v>
      </c>
    </row>
    <row r="11" spans="1:9" ht="63.75">
      <c r="A11" s="8">
        <v>5</v>
      </c>
      <c r="B11" s="1" t="s">
        <v>122</v>
      </c>
      <c r="C11" s="2" t="s">
        <v>123</v>
      </c>
      <c r="D11" s="6">
        <v>162.24</v>
      </c>
      <c r="E11" s="1" t="s">
        <v>21</v>
      </c>
      <c r="F11" s="6">
        <v>0</v>
      </c>
      <c r="G11" s="6">
        <v>0</v>
      </c>
      <c r="H11" s="6">
        <f>ROUND(D11*F11, 0)</f>
        <v>0</v>
      </c>
      <c r="I11" s="6">
        <f>ROUND(D11*G11, 0)</f>
        <v>0</v>
      </c>
    </row>
    <row r="13" spans="1:9" ht="63.75">
      <c r="A13" s="8">
        <v>6</v>
      </c>
      <c r="B13" s="1" t="s">
        <v>124</v>
      </c>
      <c r="C13" s="2" t="s">
        <v>125</v>
      </c>
      <c r="D13" s="6">
        <v>461.6</v>
      </c>
      <c r="E13" s="1" t="s">
        <v>21</v>
      </c>
      <c r="F13" s="6">
        <v>0</v>
      </c>
      <c r="G13" s="6">
        <v>0</v>
      </c>
      <c r="H13" s="6">
        <f>ROUND(D13*F13, 0)</f>
        <v>0</v>
      </c>
      <c r="I13" s="6">
        <f>ROUND(D13*G13, 0)</f>
        <v>0</v>
      </c>
    </row>
    <row r="15" spans="1:9" ht="38.25">
      <c r="A15" s="8">
        <v>7</v>
      </c>
      <c r="B15" s="1" t="s">
        <v>126</v>
      </c>
      <c r="C15" s="2" t="s">
        <v>128</v>
      </c>
      <c r="D15" s="6">
        <v>178.89</v>
      </c>
      <c r="E15" s="1" t="s">
        <v>127</v>
      </c>
      <c r="F15" s="6">
        <v>0</v>
      </c>
      <c r="G15" s="6">
        <v>0</v>
      </c>
      <c r="H15" s="6">
        <f>ROUND(D15*F15, 0)</f>
        <v>0</v>
      </c>
      <c r="I15" s="6">
        <f>ROUND(D15*G15, 0)</f>
        <v>0</v>
      </c>
    </row>
    <row r="17" spans="1:9" ht="51">
      <c r="A17" s="8">
        <v>8</v>
      </c>
      <c r="B17" s="1" t="s">
        <v>129</v>
      </c>
      <c r="C17" s="2" t="s">
        <v>130</v>
      </c>
      <c r="D17" s="6">
        <v>161.1</v>
      </c>
      <c r="E17" s="1" t="s">
        <v>127</v>
      </c>
      <c r="F17" s="6">
        <v>0</v>
      </c>
      <c r="G17" s="6">
        <v>0</v>
      </c>
      <c r="H17" s="6">
        <f>ROUND(D17*F17, 0)</f>
        <v>0</v>
      </c>
      <c r="I17" s="6">
        <f>ROUND(D17*G17, 0)</f>
        <v>0</v>
      </c>
    </row>
    <row r="19" spans="1:9" ht="25.5">
      <c r="A19" s="8">
        <v>9</v>
      </c>
      <c r="B19" s="1" t="s">
        <v>131</v>
      </c>
      <c r="C19" s="2" t="s">
        <v>132</v>
      </c>
      <c r="D19" s="6">
        <v>720.26</v>
      </c>
      <c r="E19" s="1" t="s">
        <v>21</v>
      </c>
      <c r="F19" s="6">
        <v>0</v>
      </c>
      <c r="G19" s="6">
        <v>0</v>
      </c>
      <c r="H19" s="6">
        <f>ROUND(D19*F19, 0)</f>
        <v>0</v>
      </c>
      <c r="I19" s="6">
        <f>ROUND(D19*G19, 0)</f>
        <v>0</v>
      </c>
    </row>
    <row r="21" spans="1:9" ht="38.25">
      <c r="A21" s="8">
        <v>10</v>
      </c>
      <c r="B21" s="1" t="s">
        <v>133</v>
      </c>
      <c r="C21" s="2" t="s">
        <v>134</v>
      </c>
      <c r="D21" s="6">
        <v>5.5</v>
      </c>
      <c r="E21" s="1" t="s">
        <v>21</v>
      </c>
      <c r="F21" s="6">
        <v>0</v>
      </c>
      <c r="G21" s="6">
        <v>0</v>
      </c>
      <c r="H21" s="6">
        <f>ROUND(D21*F21, 0)</f>
        <v>0</v>
      </c>
      <c r="I21" s="6">
        <f>ROUND(D21*G21, 0)</f>
        <v>0</v>
      </c>
    </row>
    <row r="23" spans="1:9" ht="25.5">
      <c r="A23" s="8">
        <v>11</v>
      </c>
      <c r="B23" s="1" t="s">
        <v>135</v>
      </c>
      <c r="C23" s="2" t="s">
        <v>136</v>
      </c>
      <c r="D23" s="6">
        <v>37.9</v>
      </c>
      <c r="E23" s="1" t="s">
        <v>21</v>
      </c>
      <c r="F23" s="6">
        <v>0</v>
      </c>
      <c r="G23" s="6">
        <v>0</v>
      </c>
      <c r="H23" s="6">
        <f>ROUND(D23*F23, 0)</f>
        <v>0</v>
      </c>
      <c r="I23" s="6">
        <f>ROUND(D23*G23, 0)</f>
        <v>0</v>
      </c>
    </row>
    <row r="25" spans="1:9" ht="38.25">
      <c r="A25" s="8">
        <v>12</v>
      </c>
      <c r="B25" s="1" t="s">
        <v>137</v>
      </c>
      <c r="C25" s="2" t="s">
        <v>138</v>
      </c>
      <c r="D25" s="6">
        <v>458.43</v>
      </c>
      <c r="E25" s="1" t="s">
        <v>21</v>
      </c>
      <c r="F25" s="6">
        <v>0</v>
      </c>
      <c r="G25" s="6">
        <v>0</v>
      </c>
      <c r="H25" s="6">
        <f>ROUND(D25*F25, 0)</f>
        <v>0</v>
      </c>
      <c r="I25" s="6">
        <f>ROUND(D25*G25, 0)</f>
        <v>0</v>
      </c>
    </row>
    <row r="27" spans="1:9" ht="76.5">
      <c r="A27" s="8">
        <v>13</v>
      </c>
      <c r="B27" s="1" t="s">
        <v>139</v>
      </c>
      <c r="C27" s="2" t="s">
        <v>140</v>
      </c>
      <c r="D27" s="6">
        <v>143.54</v>
      </c>
      <c r="E27" s="1" t="s">
        <v>21</v>
      </c>
      <c r="F27" s="6">
        <v>0</v>
      </c>
      <c r="G27" s="6">
        <v>0</v>
      </c>
      <c r="H27" s="6">
        <f>ROUND(D27*F27, 0)</f>
        <v>0</v>
      </c>
      <c r="I27" s="6">
        <f>ROUND(D27*G27, 0)</f>
        <v>0</v>
      </c>
    </row>
    <row r="29" spans="1:9" ht="76.5">
      <c r="A29" s="8">
        <v>14</v>
      </c>
      <c r="B29" s="1" t="s">
        <v>141</v>
      </c>
      <c r="C29" s="2" t="s">
        <v>142</v>
      </c>
      <c r="D29" s="6">
        <v>22.98</v>
      </c>
      <c r="E29" s="1" t="s">
        <v>127</v>
      </c>
      <c r="F29" s="6">
        <v>0</v>
      </c>
      <c r="G29" s="6">
        <v>0</v>
      </c>
      <c r="H29" s="6">
        <f>ROUND(D29*F29, 0)</f>
        <v>0</v>
      </c>
      <c r="I29" s="6">
        <f>ROUND(D29*G29, 0)</f>
        <v>0</v>
      </c>
    </row>
    <row r="31" spans="1:9" ht="63.75">
      <c r="A31" s="8">
        <v>15</v>
      </c>
      <c r="B31" s="1" t="s">
        <v>143</v>
      </c>
      <c r="C31" s="2" t="s">
        <v>144</v>
      </c>
      <c r="D31" s="6">
        <v>2256</v>
      </c>
      <c r="E31" s="1" t="s">
        <v>21</v>
      </c>
      <c r="F31" s="6">
        <v>0</v>
      </c>
      <c r="G31" s="6">
        <v>0</v>
      </c>
      <c r="H31" s="6">
        <f>ROUND(D31*F31, 0)</f>
        <v>0</v>
      </c>
      <c r="I31" s="6">
        <f>ROUND(D31*G31, 0)</f>
        <v>0</v>
      </c>
    </row>
    <row r="33" spans="1:9" ht="38.25">
      <c r="A33" s="8">
        <v>16</v>
      </c>
      <c r="B33" s="1" t="s">
        <v>145</v>
      </c>
      <c r="C33" s="2" t="s">
        <v>146</v>
      </c>
      <c r="D33" s="6">
        <v>5</v>
      </c>
      <c r="E33" s="1" t="s">
        <v>21</v>
      </c>
      <c r="F33" s="6">
        <v>0</v>
      </c>
      <c r="G33" s="6">
        <v>0</v>
      </c>
      <c r="H33" s="6">
        <f>ROUND(D33*F33, 0)</f>
        <v>0</v>
      </c>
      <c r="I33" s="6">
        <f>ROUND(D33*G33, 0)</f>
        <v>0</v>
      </c>
    </row>
    <row r="35" spans="1:9" ht="38.25">
      <c r="A35" s="8">
        <v>17</v>
      </c>
      <c r="B35" s="1" t="s">
        <v>147</v>
      </c>
      <c r="C35" s="2" t="s">
        <v>148</v>
      </c>
      <c r="D35" s="6">
        <v>6</v>
      </c>
      <c r="E35" s="1" t="s">
        <v>127</v>
      </c>
      <c r="F35" s="6">
        <v>0</v>
      </c>
      <c r="G35" s="6">
        <v>0</v>
      </c>
      <c r="H35" s="6">
        <f>ROUND(D35*F35, 0)</f>
        <v>0</v>
      </c>
      <c r="I35" s="6">
        <f>ROUND(D35*G35, 0)</f>
        <v>0</v>
      </c>
    </row>
    <row r="37" spans="1:9" ht="38.25">
      <c r="A37" s="8">
        <v>18</v>
      </c>
      <c r="B37" s="1" t="s">
        <v>149</v>
      </c>
      <c r="C37" s="2" t="s">
        <v>150</v>
      </c>
      <c r="D37" s="6">
        <v>11.8</v>
      </c>
      <c r="E37" s="1" t="s">
        <v>21</v>
      </c>
      <c r="F37" s="6">
        <v>0</v>
      </c>
      <c r="G37" s="6">
        <v>0</v>
      </c>
      <c r="H37" s="6">
        <f>ROUND(D37*F37, 0)</f>
        <v>0</v>
      </c>
      <c r="I37" s="6">
        <f>ROUND(D37*G37, 0)</f>
        <v>0</v>
      </c>
    </row>
    <row r="39" spans="1:9" ht="76.5">
      <c r="A39" s="8">
        <v>19</v>
      </c>
      <c r="B39" s="1" t="s">
        <v>151</v>
      </c>
      <c r="C39" s="2" t="s">
        <v>152</v>
      </c>
      <c r="D39" s="6">
        <v>50.96</v>
      </c>
      <c r="E39" s="1" t="s">
        <v>127</v>
      </c>
      <c r="F39" s="6">
        <v>0</v>
      </c>
      <c r="G39" s="6">
        <v>0</v>
      </c>
      <c r="H39" s="6">
        <f>ROUND(D39*F39, 0)</f>
        <v>0</v>
      </c>
      <c r="I39" s="6">
        <f>ROUND(D39*G39, 0)</f>
        <v>0</v>
      </c>
    </row>
    <row r="41" spans="1:9" ht="51">
      <c r="A41" s="8">
        <v>20</v>
      </c>
      <c r="B41" s="1" t="s">
        <v>153</v>
      </c>
      <c r="C41" s="2" t="s">
        <v>154</v>
      </c>
      <c r="D41" s="6">
        <v>9</v>
      </c>
      <c r="E41" s="1" t="s">
        <v>16</v>
      </c>
      <c r="F41" s="6">
        <v>0</v>
      </c>
      <c r="G41" s="6">
        <v>0</v>
      </c>
      <c r="H41" s="6">
        <f>ROUND(D41*F41, 0)</f>
        <v>0</v>
      </c>
      <c r="I41" s="6">
        <f>ROUND(D41*G41, 0)</f>
        <v>0</v>
      </c>
    </row>
    <row r="43" spans="1:9" ht="51">
      <c r="A43" s="8">
        <v>21</v>
      </c>
      <c r="B43" s="1" t="s">
        <v>155</v>
      </c>
      <c r="C43" s="2" t="s">
        <v>156</v>
      </c>
      <c r="D43" s="6">
        <v>47</v>
      </c>
      <c r="E43" s="1" t="s">
        <v>16</v>
      </c>
      <c r="F43" s="6">
        <v>0</v>
      </c>
      <c r="G43" s="6">
        <v>0</v>
      </c>
      <c r="H43" s="6">
        <f>ROUND(D43*F43, 0)</f>
        <v>0</v>
      </c>
      <c r="I43" s="6">
        <f>ROUND(D43*G43, 0)</f>
        <v>0</v>
      </c>
    </row>
    <row r="45" spans="1:9" ht="51">
      <c r="A45" s="8">
        <v>22</v>
      </c>
      <c r="B45" s="1" t="s">
        <v>155</v>
      </c>
      <c r="C45" s="2" t="s">
        <v>157</v>
      </c>
      <c r="D45" s="6">
        <v>82</v>
      </c>
      <c r="E45" s="1" t="s">
        <v>16</v>
      </c>
      <c r="F45" s="6">
        <v>0</v>
      </c>
      <c r="G45" s="6">
        <v>0</v>
      </c>
      <c r="H45" s="6">
        <f>ROUND(D45*F45, 0)</f>
        <v>0</v>
      </c>
      <c r="I45" s="6">
        <f>ROUND(D45*G45, 0)</f>
        <v>0</v>
      </c>
    </row>
    <row r="47" spans="1:9" ht="51">
      <c r="A47" s="8">
        <v>23</v>
      </c>
      <c r="B47" s="1" t="s">
        <v>155</v>
      </c>
      <c r="C47" s="2" t="s">
        <v>158</v>
      </c>
      <c r="D47" s="6">
        <v>40</v>
      </c>
      <c r="E47" s="1" t="s">
        <v>16</v>
      </c>
      <c r="F47" s="6">
        <v>0</v>
      </c>
      <c r="G47" s="6">
        <v>0</v>
      </c>
      <c r="H47" s="6">
        <f>ROUND(D47*F47, 0)</f>
        <v>0</v>
      </c>
      <c r="I47" s="6">
        <f>ROUND(D47*G47, 0)</f>
        <v>0</v>
      </c>
    </row>
    <row r="49" spans="1:9" ht="51">
      <c r="A49" s="8">
        <v>24</v>
      </c>
      <c r="B49" s="1" t="s">
        <v>155</v>
      </c>
      <c r="C49" s="2" t="s">
        <v>159</v>
      </c>
      <c r="D49" s="6">
        <v>12</v>
      </c>
      <c r="E49" s="1" t="s">
        <v>16</v>
      </c>
      <c r="F49" s="6">
        <v>0</v>
      </c>
      <c r="G49" s="6">
        <v>0</v>
      </c>
      <c r="H49" s="6">
        <f>ROUND(D49*F49, 0)</f>
        <v>0</v>
      </c>
      <c r="I49" s="6">
        <f>ROUND(D49*G49, 0)</f>
        <v>0</v>
      </c>
    </row>
    <row r="51" spans="1:9" s="9" customFormat="1">
      <c r="A51" s="7"/>
      <c r="B51" s="3"/>
      <c r="C51" s="3" t="s">
        <v>25</v>
      </c>
      <c r="D51" s="5"/>
      <c r="E51" s="3"/>
      <c r="F51" s="5"/>
      <c r="G51" s="5"/>
      <c r="H51" s="5">
        <f>ROUND(SUM(H2:H50),0)</f>
        <v>0</v>
      </c>
      <c r="I51" s="5">
        <f>ROUND(SUM(I2:I50),0)</f>
        <v>0</v>
      </c>
    </row>
  </sheetData>
  <pageMargins left="0.2361111111111111" right="0.2361111111111111" top="0.69444444444444442" bottom="0.69444444444444442" header="0.41666666666666669" footer="0.41666666666666669"/>
  <pageSetup paperSize="9" orientation="portrait" useFirstPageNumber="1" verticalDpi="0" r:id="rId1"/>
  <headerFooter>
    <oddHeader>&amp;L&amp;"Times New Roman CE,bold"&amp;10 Ácsmunka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heetViews>
  <sheetFormatPr defaultRowHeight="12.7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c r="A1" s="7" t="s">
        <v>3</v>
      </c>
      <c r="B1" s="3" t="s">
        <v>4</v>
      </c>
      <c r="C1" s="3" t="s">
        <v>5</v>
      </c>
      <c r="D1" s="5" t="s">
        <v>6</v>
      </c>
      <c r="E1" s="3" t="s">
        <v>7</v>
      </c>
      <c r="F1" s="5" t="s">
        <v>8</v>
      </c>
      <c r="G1" s="5" t="s">
        <v>9</v>
      </c>
      <c r="H1" s="5" t="s">
        <v>10</v>
      </c>
      <c r="I1" s="5" t="s">
        <v>11</v>
      </c>
    </row>
    <row r="2" spans="1:9" ht="63.75">
      <c r="A2" s="8">
        <v>1</v>
      </c>
      <c r="B2" s="1" t="s">
        <v>163</v>
      </c>
      <c r="C2" s="2" t="s">
        <v>164</v>
      </c>
      <c r="D2" s="6">
        <v>1872.55</v>
      </c>
      <c r="E2" s="1" t="s">
        <v>21</v>
      </c>
      <c r="F2" s="6">
        <v>0</v>
      </c>
      <c r="G2" s="6">
        <v>0</v>
      </c>
      <c r="H2" s="6">
        <f>ROUND(D2*F2, 0)</f>
        <v>0</v>
      </c>
      <c r="I2" s="6">
        <f>ROUND(D2*G2, 0)</f>
        <v>0</v>
      </c>
    </row>
    <row r="4" spans="1:9" ht="76.5">
      <c r="A4" s="8">
        <v>2</v>
      </c>
      <c r="B4" s="1" t="s">
        <v>165</v>
      </c>
      <c r="C4" s="2" t="s">
        <v>166</v>
      </c>
      <c r="D4" s="6">
        <v>347.5</v>
      </c>
      <c r="E4" s="1" t="s">
        <v>21</v>
      </c>
      <c r="F4" s="6">
        <v>0</v>
      </c>
      <c r="G4" s="6">
        <v>0</v>
      </c>
      <c r="H4" s="6">
        <f>ROUND(D4*F4, 0)</f>
        <v>0</v>
      </c>
      <c r="I4" s="6">
        <f>ROUND(D4*G4, 0)</f>
        <v>0</v>
      </c>
    </row>
    <row r="6" spans="1:9" ht="76.5">
      <c r="A6" s="8">
        <v>3</v>
      </c>
      <c r="B6" s="1" t="s">
        <v>167</v>
      </c>
      <c r="C6" s="2" t="s">
        <v>168</v>
      </c>
      <c r="D6" s="6">
        <v>1101.5</v>
      </c>
      <c r="E6" s="1" t="s">
        <v>21</v>
      </c>
      <c r="F6" s="6">
        <v>0</v>
      </c>
      <c r="G6" s="6">
        <v>0</v>
      </c>
      <c r="H6" s="6">
        <f>ROUND(D6*F6, 0)</f>
        <v>0</v>
      </c>
      <c r="I6" s="6">
        <f>ROUND(D6*G6, 0)</f>
        <v>0</v>
      </c>
    </row>
    <row r="7" spans="1:9" ht="38.25">
      <c r="C7" s="2" t="s">
        <v>169</v>
      </c>
    </row>
    <row r="9" spans="1:9" ht="76.5">
      <c r="A9" s="8">
        <v>4</v>
      </c>
      <c r="B9" s="1" t="s">
        <v>170</v>
      </c>
      <c r="C9" s="2" t="s">
        <v>171</v>
      </c>
      <c r="D9" s="6">
        <v>888</v>
      </c>
      <c r="E9" s="1" t="s">
        <v>21</v>
      </c>
      <c r="F9" s="6">
        <v>0</v>
      </c>
      <c r="G9" s="6">
        <v>0</v>
      </c>
      <c r="H9" s="6">
        <f>ROUND(D9*F9, 0)</f>
        <v>0</v>
      </c>
      <c r="I9" s="6">
        <f>ROUND(D9*G9, 0)</f>
        <v>0</v>
      </c>
    </row>
    <row r="11" spans="1:9" ht="63.75">
      <c r="A11" s="8">
        <v>5</v>
      </c>
      <c r="B11" s="1" t="s">
        <v>172</v>
      </c>
      <c r="C11" s="2" t="s">
        <v>173</v>
      </c>
      <c r="D11" s="6">
        <v>45.9</v>
      </c>
      <c r="E11" s="1" t="s">
        <v>21</v>
      </c>
      <c r="F11" s="6">
        <v>0</v>
      </c>
      <c r="G11" s="6">
        <v>0</v>
      </c>
      <c r="H11" s="6">
        <f>ROUND(D11*F11, 0)</f>
        <v>0</v>
      </c>
      <c r="I11" s="6">
        <f>ROUND(D11*G11, 0)</f>
        <v>0</v>
      </c>
    </row>
    <row r="13" spans="1:9" ht="76.5">
      <c r="A13" s="8">
        <v>6</v>
      </c>
      <c r="B13" s="1" t="s">
        <v>174</v>
      </c>
      <c r="C13" s="2" t="s">
        <v>175</v>
      </c>
      <c r="D13" s="6">
        <v>25.5</v>
      </c>
      <c r="E13" s="1" t="s">
        <v>127</v>
      </c>
      <c r="F13" s="6">
        <v>0</v>
      </c>
      <c r="G13" s="6">
        <v>0</v>
      </c>
      <c r="H13" s="6">
        <f>ROUND(D13*F13, 0)</f>
        <v>0</v>
      </c>
      <c r="I13" s="6">
        <f>ROUND(D13*G13, 0)</f>
        <v>0</v>
      </c>
    </row>
    <row r="15" spans="1:9" ht="89.25">
      <c r="A15" s="8">
        <v>7</v>
      </c>
      <c r="B15" s="1" t="s">
        <v>176</v>
      </c>
      <c r="C15" s="2" t="s">
        <v>177</v>
      </c>
      <c r="D15" s="6">
        <v>24.24</v>
      </c>
      <c r="E15" s="1" t="s">
        <v>127</v>
      </c>
      <c r="F15" s="6">
        <v>0</v>
      </c>
      <c r="G15" s="6">
        <v>0</v>
      </c>
      <c r="H15" s="6">
        <f>ROUND(D15*F15, 0)</f>
        <v>0</v>
      </c>
      <c r="I15" s="6">
        <f>ROUND(D15*G15, 0)</f>
        <v>0</v>
      </c>
    </row>
    <row r="16" spans="1:9">
      <c r="C16" s="2" t="s">
        <v>178</v>
      </c>
    </row>
    <row r="18" spans="1:9" ht="63.75">
      <c r="A18" s="8">
        <v>8</v>
      </c>
      <c r="B18" s="1" t="s">
        <v>179</v>
      </c>
      <c r="C18" s="2" t="s">
        <v>180</v>
      </c>
      <c r="D18" s="6">
        <v>24.24</v>
      </c>
      <c r="E18" s="1" t="s">
        <v>127</v>
      </c>
      <c r="F18" s="6">
        <v>0</v>
      </c>
      <c r="G18" s="6">
        <v>0</v>
      </c>
      <c r="H18" s="6">
        <f>ROUND(D18*F18, 0)</f>
        <v>0</v>
      </c>
      <c r="I18" s="6">
        <f>ROUND(D18*G18, 0)</f>
        <v>0</v>
      </c>
    </row>
    <row r="20" spans="1:9" s="9" customFormat="1">
      <c r="A20" s="7"/>
      <c r="B20" s="3"/>
      <c r="C20" s="3" t="s">
        <v>25</v>
      </c>
      <c r="D20" s="5"/>
      <c r="E20" s="3"/>
      <c r="F20" s="5"/>
      <c r="G20" s="5"/>
      <c r="H20" s="5">
        <f>ROUND(SUM(H2:H19),0)</f>
        <v>0</v>
      </c>
      <c r="I20" s="5">
        <f>ROUND(SUM(I2:I19),0)</f>
        <v>0</v>
      </c>
    </row>
  </sheetData>
  <pageMargins left="0.2361111111111111" right="0.2361111111111111" top="0.69444444444444442" bottom="0.69444444444444442" header="0.41666666666666669" footer="0.41666666666666669"/>
  <pageSetup paperSize="9" orientation="portrait" useFirstPageNumber="1" verticalDpi="0" r:id="rId1"/>
  <headerFooter>
    <oddHeader>&amp;L&amp;"Times New Roman CE,bold"&amp;10 Vakolás és rabicolás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workbookViewId="0"/>
  </sheetViews>
  <sheetFormatPr defaultRowHeight="12.7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c r="A1" s="7" t="s">
        <v>3</v>
      </c>
      <c r="B1" s="3" t="s">
        <v>4</v>
      </c>
      <c r="C1" s="3" t="s">
        <v>5</v>
      </c>
      <c r="D1" s="5" t="s">
        <v>6</v>
      </c>
      <c r="E1" s="3" t="s">
        <v>7</v>
      </c>
      <c r="F1" s="5" t="s">
        <v>8</v>
      </c>
      <c r="G1" s="5" t="s">
        <v>9</v>
      </c>
      <c r="H1" s="5" t="s">
        <v>10</v>
      </c>
      <c r="I1" s="5" t="s">
        <v>11</v>
      </c>
    </row>
    <row r="2" spans="1:9" ht="92.25">
      <c r="A2" s="8">
        <v>1</v>
      </c>
      <c r="B2" s="1" t="s">
        <v>182</v>
      </c>
      <c r="C2" s="2" t="s">
        <v>241</v>
      </c>
      <c r="D2" s="6">
        <v>322.5</v>
      </c>
      <c r="E2" s="1" t="s">
        <v>21</v>
      </c>
      <c r="F2" s="6">
        <v>0</v>
      </c>
      <c r="G2" s="6">
        <v>0</v>
      </c>
      <c r="H2" s="6">
        <f>ROUND(D2*F2, 0)</f>
        <v>0</v>
      </c>
      <c r="I2" s="6">
        <f>ROUND(D2*G2, 0)</f>
        <v>0</v>
      </c>
    </row>
    <row r="3" spans="1:9" ht="38.25">
      <c r="C3" s="2" t="s">
        <v>183</v>
      </c>
    </row>
    <row r="5" spans="1:9" ht="92.25">
      <c r="A5" s="8">
        <v>2</v>
      </c>
      <c r="B5" s="1" t="s">
        <v>184</v>
      </c>
      <c r="C5" s="2" t="s">
        <v>242</v>
      </c>
      <c r="D5" s="6">
        <v>22.82</v>
      </c>
      <c r="E5" s="1" t="s">
        <v>21</v>
      </c>
      <c r="F5" s="6">
        <v>0</v>
      </c>
      <c r="G5" s="6">
        <v>0</v>
      </c>
      <c r="H5" s="6">
        <f>ROUND(D5*F5, 0)</f>
        <v>0</v>
      </c>
      <c r="I5" s="6">
        <f>ROUND(D5*G5, 0)</f>
        <v>0</v>
      </c>
    </row>
    <row r="6" spans="1:9" ht="38.25">
      <c r="C6" s="2" t="s">
        <v>185</v>
      </c>
    </row>
    <row r="8" spans="1:9" ht="79.5">
      <c r="A8" s="8">
        <v>3</v>
      </c>
      <c r="B8" s="1" t="s">
        <v>186</v>
      </c>
      <c r="C8" s="2" t="s">
        <v>243</v>
      </c>
      <c r="D8" s="6">
        <v>16.64</v>
      </c>
      <c r="E8" s="1" t="s">
        <v>21</v>
      </c>
      <c r="F8" s="6">
        <v>0</v>
      </c>
      <c r="G8" s="6">
        <v>0</v>
      </c>
      <c r="H8" s="6">
        <f>ROUND(D8*F8, 0)</f>
        <v>0</v>
      </c>
      <c r="I8" s="6">
        <f>ROUND(D8*G8, 0)</f>
        <v>0</v>
      </c>
    </row>
    <row r="9" spans="1:9" ht="38.25">
      <c r="C9" s="2" t="s">
        <v>187</v>
      </c>
    </row>
    <row r="11" spans="1:9" ht="76.5">
      <c r="A11" s="8">
        <v>4</v>
      </c>
      <c r="B11" s="1" t="s">
        <v>188</v>
      </c>
      <c r="C11" s="2" t="s">
        <v>189</v>
      </c>
      <c r="D11" s="6">
        <v>21.1</v>
      </c>
      <c r="E11" s="1" t="s">
        <v>21</v>
      </c>
      <c r="F11" s="6">
        <v>0</v>
      </c>
      <c r="G11" s="6">
        <v>0</v>
      </c>
      <c r="H11" s="6">
        <f>ROUND(D11*F11, 0)</f>
        <v>0</v>
      </c>
      <c r="I11" s="6">
        <f>ROUND(D11*G11, 0)</f>
        <v>0</v>
      </c>
    </row>
    <row r="13" spans="1:9" ht="51">
      <c r="A13" s="8">
        <v>5</v>
      </c>
      <c r="B13" s="1" t="s">
        <v>190</v>
      </c>
      <c r="C13" s="2" t="s">
        <v>191</v>
      </c>
      <c r="D13" s="6">
        <v>119</v>
      </c>
      <c r="E13" s="1" t="s">
        <v>16</v>
      </c>
      <c r="F13" s="6">
        <v>0</v>
      </c>
      <c r="G13" s="6">
        <v>0</v>
      </c>
      <c r="H13" s="6">
        <f>ROUND(D13*F13, 0)</f>
        <v>0</v>
      </c>
      <c r="I13" s="6">
        <f>ROUND(D13*G13, 0)</f>
        <v>0</v>
      </c>
    </row>
    <row r="15" spans="1:9" ht="66.75">
      <c r="A15" s="8">
        <v>6</v>
      </c>
      <c r="B15" s="1" t="s">
        <v>192</v>
      </c>
      <c r="C15" s="2" t="s">
        <v>244</v>
      </c>
      <c r="D15" s="6">
        <v>26</v>
      </c>
      <c r="E15" s="1" t="s">
        <v>16</v>
      </c>
      <c r="F15" s="6">
        <v>0</v>
      </c>
      <c r="G15" s="6">
        <v>0</v>
      </c>
      <c r="H15" s="6">
        <f>ROUND(D15*F15, 0)</f>
        <v>0</v>
      </c>
      <c r="I15" s="6">
        <f>ROUND(D15*G15, 0)</f>
        <v>0</v>
      </c>
    </row>
    <row r="17" spans="1:9" ht="89.25">
      <c r="A17" s="8">
        <v>7</v>
      </c>
      <c r="B17" s="1" t="s">
        <v>193</v>
      </c>
      <c r="C17" s="2" t="s">
        <v>194</v>
      </c>
      <c r="D17" s="6">
        <v>176.76</v>
      </c>
      <c r="E17" s="1" t="s">
        <v>21</v>
      </c>
      <c r="F17" s="6">
        <v>0</v>
      </c>
      <c r="G17" s="6">
        <v>0</v>
      </c>
      <c r="H17" s="6">
        <f>ROUND(D17*F17, 0)</f>
        <v>0</v>
      </c>
      <c r="I17" s="6">
        <f>ROUND(D17*G17, 0)</f>
        <v>0</v>
      </c>
    </row>
    <row r="18" spans="1:9" ht="38.25">
      <c r="C18" s="2" t="s">
        <v>195</v>
      </c>
    </row>
    <row r="20" spans="1:9" ht="89.25">
      <c r="A20" s="8">
        <v>8</v>
      </c>
      <c r="B20" s="1" t="s">
        <v>196</v>
      </c>
      <c r="C20" s="2" t="s">
        <v>197</v>
      </c>
      <c r="D20" s="6">
        <v>46.08</v>
      </c>
      <c r="E20" s="1" t="s">
        <v>21</v>
      </c>
      <c r="F20" s="6">
        <v>0</v>
      </c>
      <c r="G20" s="6">
        <v>0</v>
      </c>
      <c r="H20" s="6">
        <f>ROUND(D20*F20, 0)</f>
        <v>0</v>
      </c>
      <c r="I20" s="6">
        <f>ROUND(D20*G20, 0)</f>
        <v>0</v>
      </c>
    </row>
    <row r="22" spans="1:9" ht="63.75">
      <c r="A22" s="8">
        <v>9</v>
      </c>
      <c r="B22" s="1" t="s">
        <v>198</v>
      </c>
      <c r="C22" s="2" t="s">
        <v>199</v>
      </c>
      <c r="D22" s="6">
        <v>12</v>
      </c>
      <c r="E22" s="1" t="s">
        <v>21</v>
      </c>
      <c r="F22" s="6">
        <v>0</v>
      </c>
      <c r="G22" s="6">
        <v>0</v>
      </c>
      <c r="H22" s="6">
        <f>ROUND(D22*F22, 0)</f>
        <v>0</v>
      </c>
      <c r="I22" s="6">
        <f>ROUND(D22*G22, 0)</f>
        <v>0</v>
      </c>
    </row>
    <row r="24" spans="1:9" ht="38.25">
      <c r="A24" s="8">
        <v>10</v>
      </c>
      <c r="B24" s="1" t="s">
        <v>200</v>
      </c>
      <c r="C24" s="2" t="s">
        <v>201</v>
      </c>
      <c r="D24" s="6">
        <v>19</v>
      </c>
      <c r="E24" s="1" t="s">
        <v>16</v>
      </c>
      <c r="F24" s="6">
        <v>0</v>
      </c>
      <c r="G24" s="6">
        <v>0</v>
      </c>
      <c r="H24" s="6">
        <f>ROUND(D24*F24, 0)</f>
        <v>0</v>
      </c>
      <c r="I24" s="6">
        <f>ROUND(D24*G24, 0)</f>
        <v>0</v>
      </c>
    </row>
    <row r="26" spans="1:9" ht="38.25">
      <c r="A26" s="8">
        <v>11</v>
      </c>
      <c r="B26" s="1" t="s">
        <v>202</v>
      </c>
      <c r="C26" s="2" t="s">
        <v>203</v>
      </c>
      <c r="D26" s="6">
        <v>12</v>
      </c>
      <c r="E26" s="1" t="s">
        <v>16</v>
      </c>
      <c r="F26" s="6">
        <v>0</v>
      </c>
      <c r="G26" s="6">
        <v>0</v>
      </c>
      <c r="H26" s="6">
        <f>ROUND(D26*F26, 0)</f>
        <v>0</v>
      </c>
      <c r="I26" s="6">
        <f>ROUND(D26*G26, 0)</f>
        <v>0</v>
      </c>
    </row>
    <row r="28" spans="1:9" ht="89.25">
      <c r="A28" s="8">
        <v>12</v>
      </c>
      <c r="B28" s="1" t="s">
        <v>204</v>
      </c>
      <c r="C28" s="2" t="s">
        <v>205</v>
      </c>
      <c r="D28" s="6">
        <v>10.7</v>
      </c>
      <c r="E28" s="1" t="s">
        <v>21</v>
      </c>
      <c r="F28" s="6">
        <v>0</v>
      </c>
      <c r="G28" s="6">
        <v>0</v>
      </c>
      <c r="H28" s="6">
        <f>ROUND(D28*F28, 0)</f>
        <v>0</v>
      </c>
      <c r="I28" s="6">
        <f>ROUND(D28*G28, 0)</f>
        <v>0</v>
      </c>
    </row>
    <row r="30" spans="1:9" ht="76.5">
      <c r="A30" s="8">
        <v>13</v>
      </c>
      <c r="B30" s="1" t="s">
        <v>206</v>
      </c>
      <c r="C30" s="2" t="s">
        <v>207</v>
      </c>
      <c r="D30" s="6">
        <v>16.600000000000001</v>
      </c>
      <c r="E30" s="1" t="s">
        <v>21</v>
      </c>
      <c r="F30" s="6">
        <v>0</v>
      </c>
      <c r="G30" s="6">
        <v>0</v>
      </c>
      <c r="H30" s="6">
        <f>ROUND(D30*F30, 0)</f>
        <v>0</v>
      </c>
      <c r="I30" s="6">
        <f>ROUND(D30*G30, 0)</f>
        <v>0</v>
      </c>
    </row>
    <row r="31" spans="1:9">
      <c r="C31" s="2" t="s">
        <v>208</v>
      </c>
    </row>
    <row r="33" spans="1:9" ht="76.5">
      <c r="A33" s="8">
        <v>14</v>
      </c>
      <c r="B33" s="1" t="s">
        <v>209</v>
      </c>
      <c r="C33" s="2" t="s">
        <v>210</v>
      </c>
      <c r="D33" s="6">
        <v>7.8</v>
      </c>
      <c r="E33" s="1" t="s">
        <v>21</v>
      </c>
      <c r="F33" s="6">
        <v>0</v>
      </c>
      <c r="G33" s="6">
        <v>0</v>
      </c>
      <c r="H33" s="6">
        <f>ROUND(D33*F33, 0)</f>
        <v>0</v>
      </c>
      <c r="I33" s="6">
        <f>ROUND(D33*G33, 0)</f>
        <v>0</v>
      </c>
    </row>
    <row r="35" spans="1:9" ht="76.5">
      <c r="A35" s="8">
        <v>15</v>
      </c>
      <c r="B35" s="1" t="s">
        <v>211</v>
      </c>
      <c r="C35" s="2" t="s">
        <v>212</v>
      </c>
      <c r="D35" s="6">
        <v>193.5</v>
      </c>
      <c r="E35" s="1" t="s">
        <v>21</v>
      </c>
      <c r="F35" s="6">
        <v>0</v>
      </c>
      <c r="G35" s="6">
        <v>0</v>
      </c>
      <c r="H35" s="6">
        <f>ROUND(D35*F35, 0)</f>
        <v>0</v>
      </c>
      <c r="I35" s="6">
        <f>ROUND(D35*G35, 0)</f>
        <v>0</v>
      </c>
    </row>
    <row r="36" spans="1:9">
      <c r="C36" s="2" t="s">
        <v>213</v>
      </c>
    </row>
    <row r="38" spans="1:9" ht="76.5">
      <c r="A38" s="8">
        <v>16</v>
      </c>
      <c r="B38" s="1" t="s">
        <v>214</v>
      </c>
      <c r="C38" s="2" t="s">
        <v>215</v>
      </c>
      <c r="D38" s="6">
        <v>93.3</v>
      </c>
      <c r="E38" s="1" t="s">
        <v>21</v>
      </c>
      <c r="F38" s="6">
        <v>0</v>
      </c>
      <c r="G38" s="6">
        <v>0</v>
      </c>
      <c r="H38" s="6">
        <f>ROUND(D38*F38, 0)</f>
        <v>0</v>
      </c>
      <c r="I38" s="6">
        <f>ROUND(D38*G38, 0)</f>
        <v>0</v>
      </c>
    </row>
    <row r="39" spans="1:9" ht="38.25">
      <c r="C39" s="2" t="s">
        <v>216</v>
      </c>
    </row>
    <row r="41" spans="1:9" ht="76.5">
      <c r="A41" s="8">
        <v>17</v>
      </c>
      <c r="B41" s="1" t="s">
        <v>217</v>
      </c>
      <c r="C41" s="2" t="s">
        <v>218</v>
      </c>
      <c r="D41" s="6">
        <v>27.6</v>
      </c>
      <c r="E41" s="1" t="s">
        <v>21</v>
      </c>
      <c r="F41" s="6">
        <v>0</v>
      </c>
      <c r="G41" s="6">
        <v>0</v>
      </c>
      <c r="H41" s="6">
        <f>ROUND(D41*F41, 0)</f>
        <v>0</v>
      </c>
      <c r="I41" s="6">
        <f>ROUND(D41*G41, 0)</f>
        <v>0</v>
      </c>
    </row>
    <row r="42" spans="1:9" ht="25.5">
      <c r="C42" s="2" t="s">
        <v>219</v>
      </c>
    </row>
    <row r="44" spans="1:9" ht="76.5">
      <c r="A44" s="8">
        <v>18</v>
      </c>
      <c r="B44" s="1" t="s">
        <v>220</v>
      </c>
      <c r="C44" s="2" t="s">
        <v>221</v>
      </c>
      <c r="D44" s="6">
        <v>31.5</v>
      </c>
      <c r="E44" s="1" t="s">
        <v>21</v>
      </c>
      <c r="F44" s="6">
        <v>0</v>
      </c>
      <c r="G44" s="6">
        <v>0</v>
      </c>
      <c r="H44" s="6">
        <f>ROUND(D44*F44, 0)</f>
        <v>0</v>
      </c>
      <c r="I44" s="6">
        <f>ROUND(D44*G44, 0)</f>
        <v>0</v>
      </c>
    </row>
    <row r="45" spans="1:9" ht="25.5">
      <c r="C45" s="2" t="s">
        <v>222</v>
      </c>
    </row>
    <row r="47" spans="1:9" ht="76.5">
      <c r="A47" s="8">
        <v>19</v>
      </c>
      <c r="B47" s="1" t="s">
        <v>223</v>
      </c>
      <c r="C47" s="2" t="s">
        <v>224</v>
      </c>
      <c r="D47" s="6">
        <v>89.4</v>
      </c>
      <c r="E47" s="1" t="s">
        <v>21</v>
      </c>
      <c r="F47" s="6">
        <v>0</v>
      </c>
      <c r="G47" s="6">
        <v>0</v>
      </c>
      <c r="H47" s="6">
        <f>ROUND(D47*F47, 0)</f>
        <v>0</v>
      </c>
      <c r="I47" s="6">
        <f>ROUND(D47*G47, 0)</f>
        <v>0</v>
      </c>
    </row>
    <row r="48" spans="1:9">
      <c r="C48" s="2" t="s">
        <v>225</v>
      </c>
    </row>
    <row r="50" spans="1:9" ht="76.5">
      <c r="A50" s="8">
        <v>20</v>
      </c>
      <c r="B50" s="1" t="s">
        <v>223</v>
      </c>
      <c r="C50" s="2" t="s">
        <v>226</v>
      </c>
      <c r="D50" s="6">
        <v>38.6</v>
      </c>
      <c r="E50" s="1" t="s">
        <v>21</v>
      </c>
      <c r="F50" s="6">
        <v>0</v>
      </c>
      <c r="G50" s="6">
        <v>0</v>
      </c>
      <c r="H50" s="6">
        <f>ROUND(D50*F50, 0)</f>
        <v>0</v>
      </c>
      <c r="I50" s="6">
        <f>ROUND(D50*G50, 0)</f>
        <v>0</v>
      </c>
    </row>
    <row r="51" spans="1:9">
      <c r="C51" s="2" t="s">
        <v>227</v>
      </c>
    </row>
    <row r="53" spans="1:9" ht="76.5">
      <c r="A53" s="8">
        <v>21</v>
      </c>
      <c r="B53" s="1" t="s">
        <v>228</v>
      </c>
      <c r="C53" s="2" t="s">
        <v>229</v>
      </c>
      <c r="D53" s="6">
        <v>9.4499999999999993</v>
      </c>
      <c r="E53" s="1" t="s">
        <v>21</v>
      </c>
      <c r="F53" s="6">
        <v>0</v>
      </c>
      <c r="G53" s="6">
        <v>0</v>
      </c>
      <c r="H53" s="6">
        <f>ROUND(D53*F53, 0)</f>
        <v>0</v>
      </c>
      <c r="I53" s="6">
        <f>ROUND(D53*G53, 0)</f>
        <v>0</v>
      </c>
    </row>
    <row r="54" spans="1:9" ht="25.5">
      <c r="C54" s="2" t="s">
        <v>230</v>
      </c>
    </row>
    <row r="56" spans="1:9" ht="76.5">
      <c r="A56" s="8">
        <v>22</v>
      </c>
      <c r="B56" s="1" t="s">
        <v>231</v>
      </c>
      <c r="C56" s="2" t="s">
        <v>232</v>
      </c>
      <c r="D56" s="6">
        <v>13.7</v>
      </c>
      <c r="E56" s="1" t="s">
        <v>21</v>
      </c>
      <c r="F56" s="6">
        <v>0</v>
      </c>
      <c r="G56" s="6">
        <v>0</v>
      </c>
      <c r="H56" s="6">
        <f>ROUND(D56*F56, 0)</f>
        <v>0</v>
      </c>
      <c r="I56" s="6">
        <f>ROUND(D56*G56, 0)</f>
        <v>0</v>
      </c>
    </row>
    <row r="57" spans="1:9" ht="38.25">
      <c r="C57" s="2" t="s">
        <v>233</v>
      </c>
    </row>
    <row r="59" spans="1:9" ht="89.25">
      <c r="A59" s="8">
        <v>23</v>
      </c>
      <c r="B59" s="1" t="s">
        <v>234</v>
      </c>
      <c r="C59" s="2" t="s">
        <v>235</v>
      </c>
      <c r="D59" s="6">
        <v>6.3</v>
      </c>
      <c r="E59" s="1" t="s">
        <v>21</v>
      </c>
      <c r="F59" s="6">
        <v>0</v>
      </c>
      <c r="G59" s="6">
        <v>0</v>
      </c>
      <c r="H59" s="6">
        <f>ROUND(D59*F59, 0)</f>
        <v>0</v>
      </c>
      <c r="I59" s="6">
        <f>ROUND(D59*G59, 0)</f>
        <v>0</v>
      </c>
    </row>
    <row r="60" spans="1:9" ht="38.25">
      <c r="C60" s="2" t="s">
        <v>236</v>
      </c>
    </row>
    <row r="62" spans="1:9" ht="89.25">
      <c r="A62" s="8">
        <v>24</v>
      </c>
      <c r="B62" s="1" t="s">
        <v>234</v>
      </c>
      <c r="C62" s="2" t="s">
        <v>235</v>
      </c>
      <c r="D62" s="6">
        <v>2.7</v>
      </c>
      <c r="E62" s="1" t="s">
        <v>21</v>
      </c>
      <c r="F62" s="6">
        <v>0</v>
      </c>
      <c r="G62" s="6">
        <v>0</v>
      </c>
      <c r="H62" s="6">
        <f>ROUND(D62*F62, 0)</f>
        <v>0</v>
      </c>
      <c r="I62" s="6">
        <f>ROUND(D62*G62, 0)</f>
        <v>0</v>
      </c>
    </row>
    <row r="63" spans="1:9" ht="38.25">
      <c r="C63" s="2" t="s">
        <v>237</v>
      </c>
    </row>
    <row r="65" spans="1:9" ht="76.5">
      <c r="A65" s="8">
        <v>25</v>
      </c>
      <c r="B65" s="1" t="s">
        <v>238</v>
      </c>
      <c r="C65" s="2" t="s">
        <v>239</v>
      </c>
      <c r="D65" s="6">
        <v>30</v>
      </c>
      <c r="E65" s="1" t="s">
        <v>16</v>
      </c>
      <c r="F65" s="6">
        <v>0</v>
      </c>
      <c r="G65" s="6">
        <v>0</v>
      </c>
      <c r="H65" s="6">
        <f>ROUND(D65*F65, 0)</f>
        <v>0</v>
      </c>
      <c r="I65" s="6">
        <f>ROUND(D65*G65, 0)</f>
        <v>0</v>
      </c>
    </row>
    <row r="66" spans="1:9">
      <c r="C66" s="2" t="s">
        <v>240</v>
      </c>
    </row>
    <row r="68" spans="1:9" s="9" customFormat="1">
      <c r="A68" s="7"/>
      <c r="B68" s="3"/>
      <c r="C68" s="3" t="s">
        <v>25</v>
      </c>
      <c r="D68" s="5"/>
      <c r="E68" s="3"/>
      <c r="F68" s="5"/>
      <c r="G68" s="5"/>
      <c r="H68" s="5">
        <f>ROUND(SUM(H2:H67),0)</f>
        <v>0</v>
      </c>
      <c r="I68" s="5">
        <f>ROUND(SUM(I2:I67),0)</f>
        <v>0</v>
      </c>
    </row>
  </sheetData>
  <pageMargins left="0.2361111111111111" right="0.2361111111111111" top="0.69444444444444442" bottom="0.69444444444444442" header="0.41666666666666669" footer="0.41666666666666669"/>
  <pageSetup paperSize="9" orientation="portrait" useFirstPageNumber="1" verticalDpi="0" r:id="rId1"/>
  <headerFooter>
    <oddHeader>&amp;L&amp;"Times New Roman CE,bold"&amp;10 Szárazépítés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workbookViewId="0">
      <selection activeCell="C8" sqref="C8"/>
    </sheetView>
  </sheetViews>
  <sheetFormatPr defaultRowHeight="12.7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c r="A1" s="7" t="s">
        <v>3</v>
      </c>
      <c r="B1" s="3" t="s">
        <v>4</v>
      </c>
      <c r="C1" s="3" t="s">
        <v>5</v>
      </c>
      <c r="D1" s="5" t="s">
        <v>6</v>
      </c>
      <c r="E1" s="3" t="s">
        <v>7</v>
      </c>
      <c r="F1" s="5" t="s">
        <v>8</v>
      </c>
      <c r="G1" s="5" t="s">
        <v>9</v>
      </c>
      <c r="H1" s="5" t="s">
        <v>10</v>
      </c>
      <c r="I1" s="5" t="s">
        <v>11</v>
      </c>
    </row>
    <row r="2" spans="1:9" ht="76.5">
      <c r="A2" s="8">
        <v>1</v>
      </c>
      <c r="B2" s="1" t="s">
        <v>246</v>
      </c>
      <c r="C2" s="2" t="s">
        <v>247</v>
      </c>
      <c r="D2" s="6">
        <v>816.45</v>
      </c>
      <c r="E2" s="1" t="s">
        <v>21</v>
      </c>
      <c r="F2" s="6">
        <v>0</v>
      </c>
      <c r="G2" s="6">
        <v>0</v>
      </c>
      <c r="H2" s="6">
        <f>ROUND(D2*F2, 0)</f>
        <v>0</v>
      </c>
      <c r="I2" s="6">
        <f>ROUND(D2*G2, 0)</f>
        <v>0</v>
      </c>
    </row>
    <row r="4" spans="1:9" ht="89.25">
      <c r="A4" s="8">
        <v>2</v>
      </c>
      <c r="B4" s="1" t="s">
        <v>248</v>
      </c>
      <c r="C4" s="2" t="s">
        <v>249</v>
      </c>
      <c r="D4" s="6">
        <v>143.82</v>
      </c>
      <c r="E4" s="1" t="s">
        <v>21</v>
      </c>
      <c r="F4" s="6">
        <v>0</v>
      </c>
      <c r="G4" s="6">
        <v>0</v>
      </c>
      <c r="H4" s="6">
        <f>ROUND(D4*F4, 0)</f>
        <v>0</v>
      </c>
      <c r="I4" s="6">
        <f>ROUND(D4*G4, 0)</f>
        <v>0</v>
      </c>
    </row>
    <row r="5" spans="1:9" ht="51">
      <c r="C5" s="2" t="s">
        <v>250</v>
      </c>
    </row>
    <row r="7" spans="1:9" ht="89.25">
      <c r="A7" s="8">
        <v>3</v>
      </c>
      <c r="B7" s="1" t="s">
        <v>251</v>
      </c>
      <c r="C7" s="2" t="s">
        <v>252</v>
      </c>
      <c r="D7" s="6">
        <v>135.26</v>
      </c>
      <c r="E7" s="1" t="s">
        <v>21</v>
      </c>
      <c r="F7" s="6">
        <v>0</v>
      </c>
      <c r="G7" s="6">
        <v>0</v>
      </c>
      <c r="H7" s="6">
        <f>ROUND(D7*F7, 0)</f>
        <v>0</v>
      </c>
      <c r="I7" s="6">
        <f>ROUND(D7*G7, 0)</f>
        <v>0</v>
      </c>
    </row>
    <row r="8" spans="1:9" ht="38.25">
      <c r="C8" s="2" t="s">
        <v>253</v>
      </c>
    </row>
    <row r="10" spans="1:9" ht="89.25">
      <c r="A10" s="8">
        <v>4</v>
      </c>
      <c r="B10" s="1" t="s">
        <v>254</v>
      </c>
      <c r="C10" s="2" t="s">
        <v>255</v>
      </c>
      <c r="D10" s="6">
        <v>105.01</v>
      </c>
      <c r="E10" s="1" t="s">
        <v>21</v>
      </c>
      <c r="F10" s="6">
        <v>0</v>
      </c>
      <c r="G10" s="6">
        <v>0</v>
      </c>
      <c r="H10" s="6">
        <f>ROUND(D10*F10, 0)</f>
        <v>0</v>
      </c>
      <c r="I10" s="6">
        <f>ROUND(D10*G10, 0)</f>
        <v>0</v>
      </c>
    </row>
    <row r="11" spans="1:9" ht="38.25">
      <c r="C11" s="2" t="s">
        <v>256</v>
      </c>
    </row>
    <row r="13" spans="1:9" ht="89.25">
      <c r="A13" s="8">
        <v>5</v>
      </c>
      <c r="B13" s="1" t="s">
        <v>257</v>
      </c>
      <c r="C13" s="2" t="s">
        <v>258</v>
      </c>
      <c r="D13" s="6">
        <v>11.41</v>
      </c>
      <c r="E13" s="1" t="s">
        <v>21</v>
      </c>
      <c r="F13" s="6">
        <v>0</v>
      </c>
      <c r="G13" s="6">
        <v>0</v>
      </c>
      <c r="H13" s="6">
        <f>ROUND(D13*F13, 0)</f>
        <v>0</v>
      </c>
      <c r="I13" s="6">
        <f>ROUND(D13*G13, 0)</f>
        <v>0</v>
      </c>
    </row>
    <row r="14" spans="1:9" ht="38.25">
      <c r="C14" s="2" t="s">
        <v>259</v>
      </c>
    </row>
    <row r="16" spans="1:9" ht="89.25">
      <c r="A16" s="8">
        <v>6</v>
      </c>
      <c r="B16" s="1" t="s">
        <v>260</v>
      </c>
      <c r="C16" s="2" t="s">
        <v>261</v>
      </c>
      <c r="D16" s="6">
        <v>9.1</v>
      </c>
      <c r="E16" s="1" t="s">
        <v>21</v>
      </c>
      <c r="F16" s="6">
        <v>0</v>
      </c>
      <c r="G16" s="6">
        <v>0</v>
      </c>
      <c r="H16" s="6">
        <f>ROUND(D16*F16, 0)</f>
        <v>0</v>
      </c>
      <c r="I16" s="6">
        <f>ROUND(D16*G16, 0)</f>
        <v>0</v>
      </c>
    </row>
    <row r="17" spans="1:9" ht="38.25">
      <c r="C17" s="2" t="s">
        <v>262</v>
      </c>
    </row>
    <row r="19" spans="1:9" ht="76.5">
      <c r="A19" s="8">
        <v>7</v>
      </c>
      <c r="B19" s="1" t="s">
        <v>263</v>
      </c>
      <c r="C19" s="2" t="s">
        <v>264</v>
      </c>
      <c r="D19" s="6">
        <v>49.48</v>
      </c>
      <c r="E19" s="1" t="s">
        <v>127</v>
      </c>
      <c r="F19" s="6">
        <v>0</v>
      </c>
      <c r="G19" s="6">
        <v>0</v>
      </c>
      <c r="H19" s="6">
        <f>ROUND(D19*F19, 0)</f>
        <v>0</v>
      </c>
      <c r="I19" s="6">
        <f>ROUND(D19*G19, 0)</f>
        <v>0</v>
      </c>
    </row>
    <row r="20" spans="1:9" ht="25.5">
      <c r="C20" s="2" t="s">
        <v>265</v>
      </c>
    </row>
    <row r="22" spans="1:9" ht="76.5">
      <c r="A22" s="8">
        <v>8</v>
      </c>
      <c r="B22" s="1" t="s">
        <v>266</v>
      </c>
      <c r="C22" s="2" t="s">
        <v>267</v>
      </c>
      <c r="D22" s="6">
        <v>118.41</v>
      </c>
      <c r="E22" s="1" t="s">
        <v>127</v>
      </c>
      <c r="F22" s="6">
        <v>0</v>
      </c>
      <c r="G22" s="6">
        <v>0</v>
      </c>
      <c r="H22" s="6">
        <f>ROUND(D22*F22, 0)</f>
        <v>0</v>
      </c>
      <c r="I22" s="6">
        <f>ROUND(D22*G22, 0)</f>
        <v>0</v>
      </c>
    </row>
    <row r="23" spans="1:9" ht="38.25">
      <c r="C23" s="2" t="s">
        <v>268</v>
      </c>
    </row>
    <row r="25" spans="1:9" ht="76.5">
      <c r="A25" s="8">
        <v>9</v>
      </c>
      <c r="B25" s="1" t="s">
        <v>269</v>
      </c>
      <c r="C25" s="2" t="s">
        <v>270</v>
      </c>
      <c r="D25" s="6">
        <v>6.11</v>
      </c>
      <c r="E25" s="1" t="s">
        <v>127</v>
      </c>
      <c r="F25" s="6">
        <v>0</v>
      </c>
      <c r="G25" s="6">
        <v>0</v>
      </c>
      <c r="H25" s="6">
        <f>ROUND(D25*F25, 0)</f>
        <v>0</v>
      </c>
      <c r="I25" s="6">
        <f>ROUND(D25*G25, 0)</f>
        <v>0</v>
      </c>
    </row>
    <row r="26" spans="1:9" ht="25.5">
      <c r="C26" s="2" t="s">
        <v>271</v>
      </c>
    </row>
    <row r="28" spans="1:9" ht="76.5">
      <c r="A28" s="8">
        <v>10</v>
      </c>
      <c r="B28" s="1" t="s">
        <v>272</v>
      </c>
      <c r="C28" s="2" t="s">
        <v>273</v>
      </c>
      <c r="D28" s="6">
        <v>8.16</v>
      </c>
      <c r="E28" s="1" t="s">
        <v>127</v>
      </c>
      <c r="F28" s="6">
        <v>0</v>
      </c>
      <c r="G28" s="6">
        <v>0</v>
      </c>
      <c r="H28" s="6">
        <f>ROUND(D28*F28, 0)</f>
        <v>0</v>
      </c>
      <c r="I28" s="6">
        <f>ROUND(D28*G28, 0)</f>
        <v>0</v>
      </c>
    </row>
    <row r="29" spans="1:9" ht="38.25">
      <c r="C29" s="2" t="s">
        <v>274</v>
      </c>
    </row>
    <row r="31" spans="1:9" ht="76.5">
      <c r="A31" s="8">
        <v>11</v>
      </c>
      <c r="B31" s="1" t="s">
        <v>275</v>
      </c>
      <c r="C31" s="2" t="s">
        <v>276</v>
      </c>
      <c r="D31" s="6">
        <v>10.87</v>
      </c>
      <c r="E31" s="1" t="s">
        <v>127</v>
      </c>
      <c r="F31" s="6">
        <v>0</v>
      </c>
      <c r="G31" s="6">
        <v>0</v>
      </c>
      <c r="H31" s="6">
        <f>ROUND(D31*F31, 0)</f>
        <v>0</v>
      </c>
      <c r="I31" s="6">
        <f>ROUND(D31*G31, 0)</f>
        <v>0</v>
      </c>
    </row>
    <row r="32" spans="1:9" ht="51">
      <c r="C32" s="2" t="s">
        <v>277</v>
      </c>
    </row>
    <row r="34" spans="1:9" ht="76.5">
      <c r="A34" s="8">
        <v>12</v>
      </c>
      <c r="B34" s="1" t="s">
        <v>278</v>
      </c>
      <c r="C34" s="2" t="s">
        <v>279</v>
      </c>
      <c r="D34" s="6">
        <v>36.299999999999997</v>
      </c>
      <c r="E34" s="1" t="s">
        <v>127</v>
      </c>
      <c r="F34" s="6">
        <v>0</v>
      </c>
      <c r="G34" s="6">
        <v>0</v>
      </c>
      <c r="H34" s="6">
        <f>ROUND(D34*F34, 0)</f>
        <v>0</v>
      </c>
      <c r="I34" s="6">
        <f>ROUND(D34*G34, 0)</f>
        <v>0</v>
      </c>
    </row>
    <row r="35" spans="1:9" ht="38.25">
      <c r="C35" s="2" t="s">
        <v>280</v>
      </c>
    </row>
    <row r="37" spans="1:9" ht="51">
      <c r="A37" s="8">
        <v>13</v>
      </c>
      <c r="B37" s="1" t="s">
        <v>281</v>
      </c>
      <c r="C37" s="2" t="s">
        <v>282</v>
      </c>
      <c r="D37" s="6">
        <v>347.55</v>
      </c>
      <c r="E37" s="1" t="s">
        <v>21</v>
      </c>
      <c r="F37" s="6">
        <v>0</v>
      </c>
      <c r="G37" s="6">
        <v>0</v>
      </c>
      <c r="H37" s="6">
        <f>ROUND(D37*F37, 0)</f>
        <v>0</v>
      </c>
      <c r="I37" s="6">
        <f>ROUND(D37*G37, 0)</f>
        <v>0</v>
      </c>
    </row>
    <row r="39" spans="1:9" ht="38.25">
      <c r="A39" s="8">
        <v>14</v>
      </c>
      <c r="B39" s="1" t="s">
        <v>283</v>
      </c>
      <c r="C39" s="2" t="s">
        <v>284</v>
      </c>
      <c r="D39" s="6">
        <v>273.79000000000002</v>
      </c>
      <c r="E39" s="1" t="s">
        <v>127</v>
      </c>
      <c r="F39" s="6">
        <v>0</v>
      </c>
      <c r="G39" s="6">
        <v>0</v>
      </c>
      <c r="H39" s="6">
        <f>ROUND(D39*F39, 0)</f>
        <v>0</v>
      </c>
      <c r="I39" s="6">
        <f>ROUND(D39*G39, 0)</f>
        <v>0</v>
      </c>
    </row>
    <row r="41" spans="1:9" ht="76.5">
      <c r="A41" s="8">
        <v>15</v>
      </c>
      <c r="B41" s="1" t="s">
        <v>285</v>
      </c>
      <c r="C41" s="2" t="s">
        <v>286</v>
      </c>
      <c r="D41" s="6">
        <v>191.78</v>
      </c>
      <c r="E41" s="1" t="s">
        <v>21</v>
      </c>
      <c r="F41" s="6">
        <v>0</v>
      </c>
      <c r="G41" s="6">
        <v>0</v>
      </c>
      <c r="H41" s="6">
        <f>ROUND(D41*F41, 0)</f>
        <v>0</v>
      </c>
      <c r="I41" s="6">
        <f>ROUND(D41*G41, 0)</f>
        <v>0</v>
      </c>
    </row>
    <row r="42" spans="1:9" ht="76.5">
      <c r="C42" s="2" t="s">
        <v>287</v>
      </c>
    </row>
    <row r="44" spans="1:9" ht="89.25">
      <c r="A44" s="8">
        <v>16</v>
      </c>
      <c r="B44" s="1" t="s">
        <v>288</v>
      </c>
      <c r="C44" s="2" t="s">
        <v>289</v>
      </c>
      <c r="D44" s="6">
        <v>116.6</v>
      </c>
      <c r="E44" s="1" t="s">
        <v>127</v>
      </c>
      <c r="F44" s="6">
        <v>0</v>
      </c>
      <c r="G44" s="6">
        <v>0</v>
      </c>
      <c r="H44" s="6">
        <f>ROUND(D44*F44, 0)</f>
        <v>0</v>
      </c>
      <c r="I44" s="6">
        <f>ROUND(D44*G44, 0)</f>
        <v>0</v>
      </c>
    </row>
    <row r="45" spans="1:9" ht="76.5">
      <c r="C45" s="2" t="s">
        <v>290</v>
      </c>
    </row>
    <row r="47" spans="1:9" ht="89.25">
      <c r="A47" s="8">
        <v>17</v>
      </c>
      <c r="B47" s="1" t="s">
        <v>291</v>
      </c>
      <c r="C47" s="2" t="s">
        <v>292</v>
      </c>
      <c r="D47" s="6">
        <v>148.46</v>
      </c>
      <c r="E47" s="1" t="s">
        <v>21</v>
      </c>
      <c r="F47" s="6">
        <v>0</v>
      </c>
      <c r="G47" s="6">
        <v>0</v>
      </c>
      <c r="H47" s="6">
        <f>ROUND(D47*F47, 0)</f>
        <v>0</v>
      </c>
      <c r="I47" s="6">
        <f>ROUND(D47*G47, 0)</f>
        <v>0</v>
      </c>
    </row>
    <row r="48" spans="1:9" ht="76.5">
      <c r="C48" s="2" t="s">
        <v>293</v>
      </c>
    </row>
    <row r="49" spans="1:9">
      <c r="C49" s="2" t="s">
        <v>294</v>
      </c>
    </row>
    <row r="51" spans="1:9" ht="89.25">
      <c r="A51" s="8">
        <v>18</v>
      </c>
      <c r="B51" s="1" t="s">
        <v>295</v>
      </c>
      <c r="C51" s="2" t="s">
        <v>296</v>
      </c>
      <c r="D51" s="6">
        <v>300</v>
      </c>
      <c r="E51" s="1" t="s">
        <v>21</v>
      </c>
      <c r="F51" s="6">
        <v>0</v>
      </c>
      <c r="G51" s="6">
        <v>0</v>
      </c>
      <c r="H51" s="6">
        <f>ROUND(D51*F51, 0)</f>
        <v>0</v>
      </c>
      <c r="I51" s="6">
        <f>ROUND(D51*G51, 0)</f>
        <v>0</v>
      </c>
    </row>
    <row r="52" spans="1:9" ht="51">
      <c r="C52" s="2" t="s">
        <v>297</v>
      </c>
    </row>
    <row r="54" spans="1:9" ht="89.25">
      <c r="A54" s="8">
        <v>19</v>
      </c>
      <c r="B54" s="1" t="s">
        <v>298</v>
      </c>
      <c r="C54" s="2" t="s">
        <v>299</v>
      </c>
      <c r="D54" s="6">
        <v>43</v>
      </c>
      <c r="E54" s="1" t="s">
        <v>21</v>
      </c>
      <c r="F54" s="6">
        <v>0</v>
      </c>
      <c r="G54" s="6">
        <v>0</v>
      </c>
      <c r="H54" s="6">
        <f>ROUND(D54*F54, 0)</f>
        <v>0</v>
      </c>
      <c r="I54" s="6">
        <f>ROUND(D54*G54, 0)</f>
        <v>0</v>
      </c>
    </row>
    <row r="55" spans="1:9" ht="51">
      <c r="C55" s="2" t="s">
        <v>300</v>
      </c>
    </row>
    <row r="57" spans="1:9" ht="89.25">
      <c r="A57" s="8">
        <v>20</v>
      </c>
      <c r="B57" s="1" t="s">
        <v>301</v>
      </c>
      <c r="C57" s="2" t="s">
        <v>302</v>
      </c>
      <c r="D57" s="6">
        <v>208.9</v>
      </c>
      <c r="E57" s="1" t="s">
        <v>127</v>
      </c>
      <c r="F57" s="6">
        <v>0</v>
      </c>
      <c r="G57" s="6">
        <v>0</v>
      </c>
      <c r="H57" s="6">
        <f>ROUND(D57*F57, 0)</f>
        <v>0</v>
      </c>
      <c r="I57" s="6">
        <f>ROUND(D57*G57, 0)</f>
        <v>0</v>
      </c>
    </row>
    <row r="58" spans="1:9" ht="38.25">
      <c r="C58" s="2" t="s">
        <v>303</v>
      </c>
    </row>
    <row r="60" spans="1:9" ht="76.5">
      <c r="A60" s="8">
        <v>21</v>
      </c>
      <c r="B60" s="1" t="s">
        <v>304</v>
      </c>
      <c r="C60" s="2" t="s">
        <v>305</v>
      </c>
      <c r="D60" s="6">
        <v>2.08</v>
      </c>
      <c r="E60" s="1" t="s">
        <v>127</v>
      </c>
      <c r="F60" s="6">
        <v>0</v>
      </c>
      <c r="G60" s="6">
        <v>0</v>
      </c>
      <c r="H60" s="6">
        <f>ROUND(D60*F60, 0)</f>
        <v>0</v>
      </c>
      <c r="I60" s="6">
        <f>ROUND(D60*G60, 0)</f>
        <v>0</v>
      </c>
    </row>
    <row r="61" spans="1:9">
      <c r="C61" s="2" t="s">
        <v>306</v>
      </c>
    </row>
    <row r="63" spans="1:9" ht="89.25">
      <c r="A63" s="8">
        <v>22</v>
      </c>
      <c r="B63" s="1" t="s">
        <v>307</v>
      </c>
      <c r="C63" s="2" t="s">
        <v>308</v>
      </c>
      <c r="D63" s="6">
        <v>9.25</v>
      </c>
      <c r="E63" s="1" t="s">
        <v>127</v>
      </c>
      <c r="F63" s="6">
        <v>0</v>
      </c>
      <c r="G63" s="6">
        <v>0</v>
      </c>
      <c r="H63" s="6">
        <f>ROUND(D63*F63, 0)</f>
        <v>0</v>
      </c>
      <c r="I63" s="6">
        <f>ROUND(D63*G63, 0)</f>
        <v>0</v>
      </c>
    </row>
    <row r="64" spans="1:9" ht="25.5">
      <c r="C64" s="2" t="s">
        <v>309</v>
      </c>
    </row>
    <row r="66" spans="1:9" ht="89.25">
      <c r="A66" s="8">
        <v>23</v>
      </c>
      <c r="B66" s="1" t="s">
        <v>310</v>
      </c>
      <c r="C66" s="2" t="s">
        <v>311</v>
      </c>
      <c r="D66" s="6">
        <v>36.57</v>
      </c>
      <c r="E66" s="1" t="s">
        <v>127</v>
      </c>
      <c r="F66" s="6">
        <v>0</v>
      </c>
      <c r="G66" s="6">
        <v>0</v>
      </c>
      <c r="H66" s="6">
        <f>ROUND(D66*F66, 0)</f>
        <v>0</v>
      </c>
      <c r="I66" s="6">
        <f>ROUND(D66*G66, 0)</f>
        <v>0</v>
      </c>
    </row>
    <row r="67" spans="1:9" ht="76.5">
      <c r="C67" s="2" t="s">
        <v>312</v>
      </c>
    </row>
    <row r="69" spans="1:9" ht="25.5">
      <c r="A69" s="8">
        <v>24</v>
      </c>
      <c r="B69" s="1" t="s">
        <v>313</v>
      </c>
      <c r="C69" s="2" t="s">
        <v>314</v>
      </c>
      <c r="D69" s="6">
        <v>22.72</v>
      </c>
      <c r="E69" s="1" t="s">
        <v>127</v>
      </c>
      <c r="F69" s="6">
        <v>0</v>
      </c>
      <c r="G69" s="6">
        <v>0</v>
      </c>
      <c r="H69" s="6">
        <f>ROUND(D69*F69, 0)</f>
        <v>0</v>
      </c>
      <c r="I69" s="6">
        <f>ROUND(D69*G69, 0)</f>
        <v>0</v>
      </c>
    </row>
    <row r="71" spans="1:9" s="9" customFormat="1">
      <c r="A71" s="7"/>
      <c r="B71" s="3"/>
      <c r="C71" s="3" t="s">
        <v>25</v>
      </c>
      <c r="D71" s="5"/>
      <c r="E71" s="3"/>
      <c r="F71" s="5"/>
      <c r="G71" s="5"/>
      <c r="H71" s="5">
        <f>ROUND(SUM(H2:H70),0)</f>
        <v>0</v>
      </c>
      <c r="I71" s="5">
        <f>ROUND(SUM(I2:I70),0)</f>
        <v>0</v>
      </c>
    </row>
  </sheetData>
  <pageMargins left="0.2361111111111111" right="0.2361111111111111" top="0.69444444444444442" bottom="0.69444444444444442" header="0.41666666666666669" footer="0.41666666666666669"/>
  <pageSetup paperSize="9" orientation="portrait" useFirstPageNumber="1" verticalDpi="0" r:id="rId1"/>
  <headerFooter>
    <oddHeader>&amp;L&amp;"Times New Roman CE,bold"&amp;10 Hideg- és melegburkolatok készítése, aljzat előkészítés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topLeftCell="A51" workbookViewId="0">
      <selection activeCell="F54" sqref="F54"/>
    </sheetView>
  </sheetViews>
  <sheetFormatPr defaultRowHeight="12.7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29" customFormat="1" ht="25.5">
      <c r="A1" s="7" t="s">
        <v>3</v>
      </c>
      <c r="B1" s="3" t="s">
        <v>4</v>
      </c>
      <c r="C1" s="3" t="s">
        <v>5</v>
      </c>
      <c r="D1" s="5" t="s">
        <v>6</v>
      </c>
      <c r="E1" s="3" t="s">
        <v>7</v>
      </c>
      <c r="F1" s="5" t="s">
        <v>8</v>
      </c>
      <c r="G1" s="5" t="s">
        <v>9</v>
      </c>
      <c r="H1" s="5" t="s">
        <v>10</v>
      </c>
      <c r="I1" s="5" t="s">
        <v>11</v>
      </c>
    </row>
    <row r="2" spans="1:9" ht="38.25">
      <c r="A2" s="8">
        <v>1</v>
      </c>
      <c r="B2" s="1" t="s">
        <v>316</v>
      </c>
      <c r="C2" s="2" t="s">
        <v>317</v>
      </c>
      <c r="D2" s="6">
        <v>23</v>
      </c>
      <c r="E2" s="1" t="s">
        <v>127</v>
      </c>
      <c r="F2" s="6">
        <v>0</v>
      </c>
      <c r="G2" s="6">
        <v>0</v>
      </c>
      <c r="H2" s="6">
        <f>ROUND(D2*F2, 0)</f>
        <v>0</v>
      </c>
      <c r="I2" s="6">
        <f>ROUND(D2*G2, 0)</f>
        <v>0</v>
      </c>
    </row>
    <row r="4" spans="1:9" ht="79.5">
      <c r="A4" s="8">
        <v>2</v>
      </c>
      <c r="B4" s="1" t="s">
        <v>318</v>
      </c>
      <c r="C4" s="2" t="s">
        <v>366</v>
      </c>
      <c r="D4" s="6">
        <v>1024.3</v>
      </c>
      <c r="E4" s="1" t="s">
        <v>21</v>
      </c>
      <c r="F4" s="6">
        <v>0</v>
      </c>
      <c r="G4" s="6">
        <v>0</v>
      </c>
      <c r="H4" s="6">
        <f>ROUND(D4*F4, 0)</f>
        <v>0</v>
      </c>
      <c r="I4" s="6">
        <f>ROUND(D4*G4, 0)</f>
        <v>0</v>
      </c>
    </row>
    <row r="6" spans="1:9" ht="63.75">
      <c r="A6" s="8">
        <v>3</v>
      </c>
      <c r="B6" s="1" t="s">
        <v>1981</v>
      </c>
      <c r="C6" s="2" t="s">
        <v>1982</v>
      </c>
      <c r="D6" s="6">
        <v>1024.3</v>
      </c>
      <c r="E6" s="1" t="s">
        <v>21</v>
      </c>
      <c r="F6" s="6">
        <v>0</v>
      </c>
      <c r="G6" s="6">
        <v>0</v>
      </c>
      <c r="H6" s="6">
        <f>ROUND(D6*F6, 0)</f>
        <v>0</v>
      </c>
      <c r="I6" s="6">
        <f>ROUND(D6*G6, 0)</f>
        <v>0</v>
      </c>
    </row>
    <row r="8" spans="1:9" ht="89.25">
      <c r="A8" s="8">
        <v>4</v>
      </c>
      <c r="B8" s="1" t="s">
        <v>319</v>
      </c>
      <c r="C8" s="2" t="s">
        <v>320</v>
      </c>
      <c r="D8" s="6">
        <v>76.05</v>
      </c>
      <c r="E8" s="1" t="s">
        <v>127</v>
      </c>
      <c r="F8" s="6">
        <v>0</v>
      </c>
      <c r="G8" s="6">
        <v>0</v>
      </c>
      <c r="H8" s="6">
        <f>ROUND(D8*F8, 0)</f>
        <v>0</v>
      </c>
      <c r="I8" s="6">
        <f>ROUND(D8*G8, 0)</f>
        <v>0</v>
      </c>
    </row>
    <row r="9" spans="1:9" ht="25.5">
      <c r="C9" s="2" t="s">
        <v>321</v>
      </c>
    </row>
    <row r="11" spans="1:9" ht="89.25">
      <c r="A11" s="8">
        <v>5</v>
      </c>
      <c r="B11" s="1" t="s">
        <v>322</v>
      </c>
      <c r="C11" s="2" t="s">
        <v>323</v>
      </c>
      <c r="D11" s="6">
        <v>89.69</v>
      </c>
      <c r="E11" s="1" t="s">
        <v>127</v>
      </c>
      <c r="F11" s="6">
        <v>0</v>
      </c>
      <c r="G11" s="6">
        <v>0</v>
      </c>
      <c r="H11" s="6">
        <f>ROUND(D11*F11, 0)</f>
        <v>0</v>
      </c>
      <c r="I11" s="6">
        <f>ROUND(D11*G11, 0)</f>
        <v>0</v>
      </c>
    </row>
    <row r="12" spans="1:9" ht="25.5">
      <c r="C12" s="2" t="s">
        <v>324</v>
      </c>
    </row>
    <row r="14" spans="1:9" ht="89.25">
      <c r="A14" s="8">
        <v>6</v>
      </c>
      <c r="B14" s="1" t="s">
        <v>325</v>
      </c>
      <c r="C14" s="2" t="s">
        <v>326</v>
      </c>
      <c r="D14" s="6">
        <v>53.07</v>
      </c>
      <c r="E14" s="1" t="s">
        <v>127</v>
      </c>
      <c r="F14" s="6">
        <v>0</v>
      </c>
      <c r="G14" s="6">
        <v>0</v>
      </c>
      <c r="H14" s="6">
        <f>ROUND(D14*F14, 0)</f>
        <v>0</v>
      </c>
      <c r="I14" s="6">
        <f>ROUND(D14*G14, 0)</f>
        <v>0</v>
      </c>
    </row>
    <row r="16" spans="1:9" ht="89.25">
      <c r="A16" s="8">
        <v>7</v>
      </c>
      <c r="B16" s="1" t="s">
        <v>327</v>
      </c>
      <c r="C16" s="2" t="s">
        <v>328</v>
      </c>
      <c r="D16" s="6">
        <v>22.98</v>
      </c>
      <c r="E16" s="1" t="s">
        <v>127</v>
      </c>
      <c r="F16" s="6">
        <v>0</v>
      </c>
      <c r="G16" s="6">
        <v>0</v>
      </c>
      <c r="H16" s="6">
        <f>ROUND(D16*F16, 0)</f>
        <v>0</v>
      </c>
      <c r="I16" s="6">
        <f>ROUND(D16*G16, 0)</f>
        <v>0</v>
      </c>
    </row>
    <row r="17" spans="1:9" ht="25.5">
      <c r="C17" s="2" t="s">
        <v>329</v>
      </c>
    </row>
    <row r="19" spans="1:9" ht="89.25">
      <c r="A19" s="8">
        <v>8</v>
      </c>
      <c r="B19" s="1" t="s">
        <v>330</v>
      </c>
      <c r="C19" s="2" t="s">
        <v>331</v>
      </c>
      <c r="D19" s="6">
        <v>32.4</v>
      </c>
      <c r="E19" s="1" t="s">
        <v>127</v>
      </c>
      <c r="F19" s="6">
        <v>0</v>
      </c>
      <c r="G19" s="6">
        <v>0</v>
      </c>
      <c r="H19" s="6">
        <f>ROUND(D19*F19, 0)</f>
        <v>0</v>
      </c>
      <c r="I19" s="6">
        <f>ROUND(D19*G19, 0)</f>
        <v>0</v>
      </c>
    </row>
    <row r="21" spans="1:9" ht="89.25">
      <c r="A21" s="8">
        <v>9</v>
      </c>
      <c r="B21" s="1" t="s">
        <v>332</v>
      </c>
      <c r="C21" s="2" t="s">
        <v>333</v>
      </c>
      <c r="D21" s="6">
        <v>192.29</v>
      </c>
      <c r="E21" s="1" t="s">
        <v>127</v>
      </c>
      <c r="F21" s="6">
        <v>0</v>
      </c>
      <c r="G21" s="6">
        <v>0</v>
      </c>
      <c r="H21" s="6">
        <f>ROUND(D21*F21, 0)</f>
        <v>0</v>
      </c>
      <c r="I21" s="6">
        <f>ROUND(D21*G21, 0)</f>
        <v>0</v>
      </c>
    </row>
    <row r="22" spans="1:9">
      <c r="C22" s="2" t="s">
        <v>334</v>
      </c>
    </row>
    <row r="24" spans="1:9" ht="89.25">
      <c r="A24" s="8">
        <v>10</v>
      </c>
      <c r="B24" s="1" t="s">
        <v>335</v>
      </c>
      <c r="C24" s="2" t="s">
        <v>336</v>
      </c>
      <c r="D24" s="6">
        <v>9.5</v>
      </c>
      <c r="E24" s="1" t="s">
        <v>127</v>
      </c>
      <c r="F24" s="6">
        <v>0</v>
      </c>
      <c r="G24" s="6">
        <v>0</v>
      </c>
      <c r="H24" s="6">
        <f>ROUND(D24*F24, 0)</f>
        <v>0</v>
      </c>
      <c r="I24" s="6">
        <f>ROUND(D24*G24, 0)</f>
        <v>0</v>
      </c>
    </row>
    <row r="25" spans="1:9">
      <c r="C25" s="2" t="s">
        <v>337</v>
      </c>
    </row>
    <row r="27" spans="1:9" ht="76.5">
      <c r="A27" s="8">
        <v>11</v>
      </c>
      <c r="B27" s="1" t="s">
        <v>338</v>
      </c>
      <c r="C27" s="2" t="s">
        <v>339</v>
      </c>
      <c r="D27" s="6">
        <v>3.3</v>
      </c>
      <c r="E27" s="1" t="s">
        <v>127</v>
      </c>
      <c r="F27" s="6">
        <v>0</v>
      </c>
      <c r="G27" s="6">
        <v>0</v>
      </c>
      <c r="H27" s="6">
        <f>ROUND(D27*F27, 0)</f>
        <v>0</v>
      </c>
      <c r="I27" s="6">
        <f>ROUND(D27*G27, 0)</f>
        <v>0</v>
      </c>
    </row>
    <row r="29" spans="1:9" ht="76.5">
      <c r="A29" s="8">
        <v>12</v>
      </c>
      <c r="B29" s="1" t="s">
        <v>340</v>
      </c>
      <c r="C29" s="2" t="s">
        <v>341</v>
      </c>
      <c r="D29" s="6">
        <v>2.4</v>
      </c>
      <c r="E29" s="1" t="s">
        <v>127</v>
      </c>
      <c r="F29" s="6">
        <v>0</v>
      </c>
      <c r="G29" s="6">
        <v>0</v>
      </c>
      <c r="H29" s="6">
        <f>ROUND(D29*F29, 0)</f>
        <v>0</v>
      </c>
      <c r="I29" s="6">
        <f>ROUND(D29*G29, 0)</f>
        <v>0</v>
      </c>
    </row>
    <row r="31" spans="1:9" ht="89.25">
      <c r="A31" s="8">
        <v>13</v>
      </c>
      <c r="B31" s="1" t="s">
        <v>342</v>
      </c>
      <c r="C31" s="2" t="s">
        <v>343</v>
      </c>
      <c r="D31" s="6">
        <v>22.6</v>
      </c>
      <c r="E31" s="1" t="s">
        <v>127</v>
      </c>
      <c r="F31" s="6">
        <v>0</v>
      </c>
      <c r="G31" s="6">
        <v>0</v>
      </c>
      <c r="H31" s="6">
        <f>ROUND(D31*F31, 0)</f>
        <v>0</v>
      </c>
      <c r="I31" s="6">
        <f>ROUND(D31*G31, 0)</f>
        <v>0</v>
      </c>
    </row>
    <row r="32" spans="1:9">
      <c r="C32" s="2" t="s">
        <v>344</v>
      </c>
    </row>
    <row r="34" spans="1:9" ht="76.5">
      <c r="A34" s="8">
        <v>14</v>
      </c>
      <c r="B34" s="1" t="s">
        <v>345</v>
      </c>
      <c r="C34" s="2" t="s">
        <v>346</v>
      </c>
      <c r="D34" s="6">
        <v>44.26</v>
      </c>
      <c r="E34" s="1" t="s">
        <v>127</v>
      </c>
      <c r="F34" s="6">
        <v>0</v>
      </c>
      <c r="G34" s="6">
        <v>0</v>
      </c>
      <c r="H34" s="6">
        <f>ROUND(D34*F34, 0)</f>
        <v>0</v>
      </c>
      <c r="I34" s="6">
        <f>ROUND(D34*G34, 0)</f>
        <v>0</v>
      </c>
    </row>
    <row r="35" spans="1:9" ht="25.5">
      <c r="C35" s="2" t="s">
        <v>347</v>
      </c>
    </row>
    <row r="37" spans="1:9" ht="89.25">
      <c r="A37" s="8">
        <v>15</v>
      </c>
      <c r="B37" s="1" t="s">
        <v>348</v>
      </c>
      <c r="C37" s="2" t="s">
        <v>349</v>
      </c>
      <c r="D37" s="6">
        <v>79.02</v>
      </c>
      <c r="E37" s="1" t="s">
        <v>127</v>
      </c>
      <c r="F37" s="6">
        <v>0</v>
      </c>
      <c r="G37" s="6">
        <v>0</v>
      </c>
      <c r="H37" s="6">
        <f>ROUND(D37*F37, 0)</f>
        <v>0</v>
      </c>
      <c r="I37" s="6">
        <f>ROUND(D37*G37, 0)</f>
        <v>0</v>
      </c>
    </row>
    <row r="38" spans="1:9">
      <c r="C38" s="2" t="s">
        <v>350</v>
      </c>
    </row>
    <row r="40" spans="1:9" ht="89.25">
      <c r="A40" s="8">
        <v>16</v>
      </c>
      <c r="B40" s="1" t="s">
        <v>351</v>
      </c>
      <c r="C40" s="2" t="s">
        <v>352</v>
      </c>
      <c r="D40" s="6">
        <v>9.6</v>
      </c>
      <c r="E40" s="1" t="s">
        <v>127</v>
      </c>
      <c r="F40" s="6">
        <v>0</v>
      </c>
      <c r="G40" s="6">
        <v>0</v>
      </c>
      <c r="H40" s="6">
        <f>ROUND(D40*F40, 0)</f>
        <v>0</v>
      </c>
      <c r="I40" s="6">
        <f>ROUND(D40*G40, 0)</f>
        <v>0</v>
      </c>
    </row>
    <row r="42" spans="1:9" ht="38.25">
      <c r="A42" s="8">
        <v>17</v>
      </c>
      <c r="B42" s="1" t="s">
        <v>353</v>
      </c>
      <c r="C42" s="2" t="s">
        <v>354</v>
      </c>
      <c r="D42" s="6">
        <v>165.74</v>
      </c>
      <c r="E42" s="1" t="s">
        <v>127</v>
      </c>
      <c r="F42" s="6">
        <v>0</v>
      </c>
      <c r="G42" s="6">
        <v>0</v>
      </c>
      <c r="H42" s="6">
        <f>ROUND(D42*F42, 0)</f>
        <v>0</v>
      </c>
      <c r="I42" s="6">
        <f>ROUND(D42*G42, 0)</f>
        <v>0</v>
      </c>
    </row>
    <row r="44" spans="1:9" ht="76.5">
      <c r="A44" s="8">
        <v>18</v>
      </c>
      <c r="B44" s="1" t="s">
        <v>355</v>
      </c>
      <c r="C44" s="2" t="s">
        <v>356</v>
      </c>
      <c r="D44" s="6">
        <v>1</v>
      </c>
      <c r="E44" s="1" t="s">
        <v>16</v>
      </c>
      <c r="F44" s="6">
        <v>0</v>
      </c>
      <c r="G44" s="6">
        <v>0</v>
      </c>
      <c r="H44" s="6">
        <f>ROUND(D44*F44, 0)</f>
        <v>0</v>
      </c>
      <c r="I44" s="6">
        <f>ROUND(D44*G44, 0)</f>
        <v>0</v>
      </c>
    </row>
    <row r="46" spans="1:9" ht="25.5">
      <c r="A46" s="8">
        <v>19</v>
      </c>
      <c r="B46" s="1" t="s">
        <v>357</v>
      </c>
      <c r="C46" s="2" t="s">
        <v>358</v>
      </c>
      <c r="D46" s="6">
        <v>6</v>
      </c>
      <c r="E46" s="1" t="s">
        <v>16</v>
      </c>
      <c r="F46" s="6">
        <v>0</v>
      </c>
      <c r="G46" s="6">
        <v>0</v>
      </c>
      <c r="H46" s="6">
        <f>ROUND(D46*F46, 0)</f>
        <v>0</v>
      </c>
      <c r="I46" s="6">
        <f>ROUND(D46*G46, 0)</f>
        <v>0</v>
      </c>
    </row>
    <row r="48" spans="1:9" ht="79.5">
      <c r="A48" s="8">
        <v>20</v>
      </c>
      <c r="B48" s="1" t="s">
        <v>359</v>
      </c>
      <c r="C48" s="2" t="s">
        <v>367</v>
      </c>
      <c r="D48" s="6">
        <v>37.9</v>
      </c>
      <c r="E48" s="1" t="s">
        <v>21</v>
      </c>
      <c r="F48" s="6">
        <v>0</v>
      </c>
      <c r="G48" s="6">
        <v>0</v>
      </c>
      <c r="H48" s="6">
        <f>ROUND(D48*F48, 0)</f>
        <v>0</v>
      </c>
      <c r="I48" s="6">
        <f>ROUND(D48*G48, 0)</f>
        <v>0</v>
      </c>
    </row>
    <row r="49" spans="1:9" ht="63.75">
      <c r="C49" s="2" t="s">
        <v>360</v>
      </c>
    </row>
    <row r="51" spans="1:9" ht="89.25">
      <c r="A51" s="8">
        <v>21</v>
      </c>
      <c r="B51" s="1" t="s">
        <v>361</v>
      </c>
      <c r="C51" s="2" t="s">
        <v>362</v>
      </c>
      <c r="D51" s="6">
        <v>5.5</v>
      </c>
      <c r="E51" s="1" t="s">
        <v>21</v>
      </c>
      <c r="F51" s="6">
        <v>0</v>
      </c>
      <c r="G51" s="6">
        <v>0</v>
      </c>
      <c r="H51" s="6">
        <f>ROUND(D51*F51, 0)</f>
        <v>0</v>
      </c>
      <c r="I51" s="6">
        <f>ROUND(D51*G51, 0)</f>
        <v>0</v>
      </c>
    </row>
    <row r="52" spans="1:9" ht="25.5">
      <c r="C52" s="2" t="s">
        <v>363</v>
      </c>
    </row>
    <row r="54" spans="1:9" ht="38.25">
      <c r="A54" s="8">
        <v>22</v>
      </c>
      <c r="B54" s="1" t="s">
        <v>364</v>
      </c>
      <c r="C54" s="2" t="s">
        <v>365</v>
      </c>
      <c r="D54" s="6">
        <v>81.47</v>
      </c>
      <c r="E54" s="1" t="s">
        <v>127</v>
      </c>
      <c r="F54" s="6">
        <v>0</v>
      </c>
      <c r="G54" s="6">
        <v>0</v>
      </c>
      <c r="H54" s="6">
        <f>ROUND(D54*F54, 0)</f>
        <v>0</v>
      </c>
      <c r="I54" s="6">
        <f>ROUND(D54*G54, 0)</f>
        <v>0</v>
      </c>
    </row>
    <row r="56" spans="1:9" s="9" customFormat="1">
      <c r="A56" s="7"/>
      <c r="B56" s="3"/>
      <c r="C56" s="3" t="s">
        <v>25</v>
      </c>
      <c r="D56" s="5"/>
      <c r="E56" s="3"/>
      <c r="F56" s="5"/>
      <c r="G56" s="5"/>
      <c r="H56" s="5">
        <f>ROUND(SUM(H2:H55),0)</f>
        <v>0</v>
      </c>
      <c r="I56" s="5">
        <f>ROUND(SUM(I2:I55),0)</f>
        <v>0</v>
      </c>
    </row>
  </sheetData>
  <pageMargins left="0.2361111111111111" right="0.2361111111111111" top="0.69444444444444442" bottom="0.69444444444444442" header="0.41666666666666669" footer="0.41666666666666669"/>
  <pageSetup paperSize="9" orientation="portrait" useFirstPageNumber="1" verticalDpi="0" r:id="rId1"/>
  <headerFooter>
    <oddHeader>&amp;L&amp;"Times New Roman CE,bold"&amp;10 Bádogozás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topLeftCell="A47" workbookViewId="0">
      <selection activeCell="E53" sqref="E53"/>
    </sheetView>
  </sheetViews>
  <sheetFormatPr defaultRowHeight="12.7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c r="A1" s="7" t="s">
        <v>3</v>
      </c>
      <c r="B1" s="3" t="s">
        <v>4</v>
      </c>
      <c r="C1" s="3" t="s">
        <v>5</v>
      </c>
      <c r="D1" s="5" t="s">
        <v>6</v>
      </c>
      <c r="E1" s="3" t="s">
        <v>7</v>
      </c>
      <c r="F1" s="5" t="s">
        <v>8</v>
      </c>
      <c r="G1" s="5" t="s">
        <v>9</v>
      </c>
      <c r="H1" s="5" t="s">
        <v>10</v>
      </c>
      <c r="I1" s="5" t="s">
        <v>11</v>
      </c>
    </row>
    <row r="2" spans="1:9" ht="28.5">
      <c r="A2" s="8">
        <v>1</v>
      </c>
      <c r="B2" s="1" t="s">
        <v>369</v>
      </c>
      <c r="C2" s="2" t="s">
        <v>417</v>
      </c>
      <c r="D2" s="6">
        <v>5.4</v>
      </c>
      <c r="E2" s="1" t="s">
        <v>416</v>
      </c>
      <c r="F2" s="6">
        <v>0</v>
      </c>
      <c r="G2" s="6">
        <v>0</v>
      </c>
      <c r="H2" s="6">
        <f>ROUND(D2*F2, 0)</f>
        <v>0</v>
      </c>
      <c r="I2" s="6">
        <f>ROUND(D2*G2, 0)</f>
        <v>0</v>
      </c>
    </row>
    <row r="4" spans="1:9" ht="25.5">
      <c r="A4" s="8">
        <v>2</v>
      </c>
      <c r="B4" s="1" t="s">
        <v>370</v>
      </c>
      <c r="C4" s="2" t="s">
        <v>371</v>
      </c>
      <c r="D4" s="6">
        <v>36.4</v>
      </c>
      <c r="E4" s="1" t="s">
        <v>127</v>
      </c>
      <c r="F4" s="6">
        <v>0</v>
      </c>
      <c r="G4" s="6">
        <v>0</v>
      </c>
      <c r="H4" s="6">
        <f>ROUND(D4*F4, 0)</f>
        <v>0</v>
      </c>
      <c r="I4" s="6">
        <f>ROUND(D4*G4, 0)</f>
        <v>0</v>
      </c>
    </row>
    <row r="6" spans="1:9" ht="76.5">
      <c r="A6" s="8">
        <v>3</v>
      </c>
      <c r="B6" s="1" t="s">
        <v>372</v>
      </c>
      <c r="C6" s="2" t="s">
        <v>373</v>
      </c>
      <c r="D6" s="6">
        <v>3</v>
      </c>
      <c r="E6" s="1" t="s">
        <v>16</v>
      </c>
      <c r="F6" s="6">
        <v>0</v>
      </c>
      <c r="G6" s="6">
        <v>0</v>
      </c>
      <c r="H6" s="6">
        <f>ROUND(D6*F6, 0)</f>
        <v>0</v>
      </c>
      <c r="I6" s="6">
        <f>ROUND(D6*G6, 0)</f>
        <v>0</v>
      </c>
    </row>
    <row r="7" spans="1:9" ht="102" customHeight="1">
      <c r="C7" s="2" t="s">
        <v>1983</v>
      </c>
    </row>
    <row r="8" spans="1:9" ht="51">
      <c r="C8" s="2" t="s">
        <v>1984</v>
      </c>
    </row>
    <row r="10" spans="1:9" ht="89.25">
      <c r="A10" s="8">
        <v>4</v>
      </c>
      <c r="B10" s="1" t="s">
        <v>372</v>
      </c>
      <c r="C10" s="2" t="s">
        <v>374</v>
      </c>
      <c r="D10" s="6">
        <v>6</v>
      </c>
      <c r="E10" s="1" t="s">
        <v>16</v>
      </c>
      <c r="F10" s="6">
        <v>0</v>
      </c>
      <c r="G10" s="6">
        <v>0</v>
      </c>
      <c r="H10" s="6">
        <f>ROUND(D10*F10, 0)</f>
        <v>0</v>
      </c>
      <c r="I10" s="6">
        <f>ROUND(D10*G10, 0)</f>
        <v>0</v>
      </c>
    </row>
    <row r="11" spans="1:9" ht="114.75">
      <c r="C11" s="2" t="s">
        <v>1985</v>
      </c>
    </row>
    <row r="12" spans="1:9">
      <c r="C12" s="2" t="s">
        <v>375</v>
      </c>
    </row>
    <row r="14" spans="1:9" ht="89.25">
      <c r="A14" s="8">
        <v>5</v>
      </c>
      <c r="B14" s="1" t="s">
        <v>372</v>
      </c>
      <c r="C14" s="2" t="s">
        <v>376</v>
      </c>
      <c r="D14" s="6">
        <v>1</v>
      </c>
      <c r="E14" s="1" t="s">
        <v>16</v>
      </c>
      <c r="F14" s="6">
        <v>0</v>
      </c>
      <c r="G14" s="6">
        <v>0</v>
      </c>
      <c r="H14" s="6">
        <f>ROUND(D14*F14, 0)</f>
        <v>0</v>
      </c>
      <c r="I14" s="6">
        <f>ROUND(D14*G14, 0)</f>
        <v>0</v>
      </c>
    </row>
    <row r="15" spans="1:9" ht="114.75">
      <c r="C15" s="2" t="s">
        <v>1986</v>
      </c>
    </row>
    <row r="16" spans="1:9" ht="51">
      <c r="C16" s="2" t="s">
        <v>377</v>
      </c>
    </row>
    <row r="18" spans="1:9" ht="76.5">
      <c r="A18" s="8">
        <v>6</v>
      </c>
      <c r="B18" s="1" t="s">
        <v>372</v>
      </c>
      <c r="C18" s="2" t="s">
        <v>378</v>
      </c>
      <c r="D18" s="6">
        <v>1</v>
      </c>
      <c r="E18" s="1" t="s">
        <v>16</v>
      </c>
      <c r="F18" s="6">
        <v>0</v>
      </c>
      <c r="G18" s="6">
        <v>0</v>
      </c>
      <c r="H18" s="6">
        <f>ROUND(D18*F18, 0)</f>
        <v>0</v>
      </c>
      <c r="I18" s="6">
        <f>ROUND(D18*G18, 0)</f>
        <v>0</v>
      </c>
    </row>
    <row r="19" spans="1:9" ht="76.5">
      <c r="C19" s="2" t="s">
        <v>379</v>
      </c>
    </row>
    <row r="20" spans="1:9">
      <c r="C20" s="2" t="s">
        <v>380</v>
      </c>
    </row>
    <row r="22" spans="1:9" ht="76.5">
      <c r="A22" s="8">
        <v>7</v>
      </c>
      <c r="B22" s="1" t="s">
        <v>372</v>
      </c>
      <c r="C22" s="2" t="s">
        <v>381</v>
      </c>
      <c r="D22" s="6">
        <v>1</v>
      </c>
      <c r="E22" s="1" t="s">
        <v>16</v>
      </c>
      <c r="F22" s="6">
        <v>0</v>
      </c>
      <c r="G22" s="6">
        <v>0</v>
      </c>
      <c r="H22" s="6">
        <f>ROUND(D22*F22, 0)</f>
        <v>0</v>
      </c>
      <c r="I22" s="6">
        <f>ROUND(D22*G22, 0)</f>
        <v>0</v>
      </c>
    </row>
    <row r="23" spans="1:9" ht="114.75">
      <c r="C23" s="2" t="s">
        <v>1987</v>
      </c>
    </row>
    <row r="24" spans="1:9">
      <c r="C24" s="2" t="s">
        <v>382</v>
      </c>
    </row>
    <row r="26" spans="1:9" ht="89.25">
      <c r="A26" s="8">
        <v>8</v>
      </c>
      <c r="B26" s="1" t="s">
        <v>372</v>
      </c>
      <c r="C26" s="2" t="s">
        <v>383</v>
      </c>
      <c r="D26" s="6">
        <v>1</v>
      </c>
      <c r="E26" s="1" t="s">
        <v>16</v>
      </c>
      <c r="F26" s="6">
        <v>0</v>
      </c>
      <c r="G26" s="6">
        <v>0</v>
      </c>
      <c r="H26" s="6">
        <f>ROUND(D26*F26, 0)</f>
        <v>0</v>
      </c>
      <c r="I26" s="6">
        <f>ROUND(D26*G26, 0)</f>
        <v>0</v>
      </c>
    </row>
    <row r="27" spans="1:9" ht="114.75">
      <c r="C27" s="2" t="s">
        <v>1985</v>
      </c>
    </row>
    <row r="28" spans="1:9">
      <c r="C28" s="2" t="s">
        <v>384</v>
      </c>
    </row>
    <row r="30" spans="1:9" ht="89.25">
      <c r="A30" s="8">
        <v>9</v>
      </c>
      <c r="B30" s="1" t="s">
        <v>372</v>
      </c>
      <c r="C30" s="2" t="s">
        <v>385</v>
      </c>
      <c r="D30" s="6">
        <v>4</v>
      </c>
      <c r="E30" s="1" t="s">
        <v>16</v>
      </c>
      <c r="F30" s="6">
        <v>0</v>
      </c>
      <c r="G30" s="6">
        <v>0</v>
      </c>
      <c r="H30" s="6">
        <f>ROUND(D30*F30, 0)</f>
        <v>0</v>
      </c>
      <c r="I30" s="6">
        <f>ROUND(D30*G30, 0)</f>
        <v>0</v>
      </c>
    </row>
    <row r="31" spans="1:9" ht="114.75">
      <c r="C31" s="2" t="s">
        <v>1988</v>
      </c>
    </row>
    <row r="32" spans="1:9">
      <c r="C32" s="2" t="s">
        <v>386</v>
      </c>
    </row>
    <row r="34" spans="1:9" ht="76.5">
      <c r="A34" s="8">
        <v>10</v>
      </c>
      <c r="B34" s="1" t="s">
        <v>372</v>
      </c>
      <c r="C34" s="2" t="s">
        <v>387</v>
      </c>
      <c r="D34" s="6">
        <v>1</v>
      </c>
      <c r="E34" s="1" t="s">
        <v>16</v>
      </c>
      <c r="F34" s="6">
        <v>0</v>
      </c>
      <c r="G34" s="6">
        <v>0</v>
      </c>
      <c r="H34" s="6">
        <f>ROUND(D34*F34, 0)</f>
        <v>0</v>
      </c>
      <c r="I34" s="6">
        <f>ROUND(D34*G34, 0)</f>
        <v>0</v>
      </c>
    </row>
    <row r="35" spans="1:9" ht="114.75">
      <c r="C35" s="2" t="s">
        <v>1989</v>
      </c>
    </row>
    <row r="36" spans="1:9" ht="25.5">
      <c r="C36" s="2" t="s">
        <v>388</v>
      </c>
    </row>
    <row r="38" spans="1:9" ht="76.5">
      <c r="A38" s="8">
        <v>11</v>
      </c>
      <c r="B38" s="1" t="s">
        <v>372</v>
      </c>
      <c r="C38" s="2" t="s">
        <v>389</v>
      </c>
      <c r="D38" s="6">
        <v>3</v>
      </c>
      <c r="E38" s="1" t="s">
        <v>16</v>
      </c>
      <c r="F38" s="6">
        <v>0</v>
      </c>
      <c r="G38" s="6">
        <v>0</v>
      </c>
      <c r="H38" s="6">
        <f>ROUND(D38*F38, 0)</f>
        <v>0</v>
      </c>
      <c r="I38" s="6">
        <f>ROUND(D38*G38, 0)</f>
        <v>0</v>
      </c>
    </row>
    <row r="39" spans="1:9" ht="114.75">
      <c r="C39" s="2" t="s">
        <v>1990</v>
      </c>
    </row>
    <row r="40" spans="1:9" ht="38.25">
      <c r="C40" s="2" t="s">
        <v>390</v>
      </c>
    </row>
    <row r="42" spans="1:9" ht="76.5">
      <c r="A42" s="8">
        <v>12</v>
      </c>
      <c r="B42" s="1" t="s">
        <v>391</v>
      </c>
      <c r="C42" s="2" t="s">
        <v>392</v>
      </c>
      <c r="D42" s="6">
        <v>1</v>
      </c>
      <c r="E42" s="1" t="s">
        <v>16</v>
      </c>
      <c r="F42" s="6">
        <v>0</v>
      </c>
      <c r="G42" s="6">
        <v>0</v>
      </c>
      <c r="H42" s="6">
        <f>ROUND(D42*F42, 0)</f>
        <v>0</v>
      </c>
      <c r="I42" s="6">
        <f>ROUND(D42*G42, 0)</f>
        <v>0</v>
      </c>
    </row>
    <row r="43" spans="1:9" ht="114.75">
      <c r="C43" s="2" t="s">
        <v>1991</v>
      </c>
    </row>
    <row r="45" spans="1:9" ht="89.25">
      <c r="A45" s="8">
        <v>13</v>
      </c>
      <c r="B45" s="1" t="s">
        <v>393</v>
      </c>
      <c r="C45" s="2" t="s">
        <v>394</v>
      </c>
      <c r="D45" s="6">
        <v>1</v>
      </c>
      <c r="E45" s="1" t="s">
        <v>16</v>
      </c>
      <c r="F45" s="6">
        <v>0</v>
      </c>
      <c r="G45" s="6">
        <v>0</v>
      </c>
      <c r="H45" s="6">
        <f>ROUND(D45*F45, 0)</f>
        <v>0</v>
      </c>
      <c r="I45" s="6">
        <f>ROUND(D45*G45, 0)</f>
        <v>0</v>
      </c>
    </row>
    <row r="46" spans="1:9" ht="102">
      <c r="C46" s="2" t="s">
        <v>1992</v>
      </c>
    </row>
    <row r="48" spans="1:9" ht="76.5">
      <c r="A48" s="8">
        <v>14</v>
      </c>
      <c r="B48" s="1" t="s">
        <v>372</v>
      </c>
      <c r="C48" s="2" t="s">
        <v>395</v>
      </c>
      <c r="D48" s="6">
        <v>1</v>
      </c>
      <c r="E48" s="1" t="s">
        <v>16</v>
      </c>
      <c r="F48" s="6">
        <v>0</v>
      </c>
      <c r="G48" s="6">
        <v>0</v>
      </c>
      <c r="H48" s="6">
        <f>ROUND(D48*F48, 0)</f>
        <v>0</v>
      </c>
      <c r="I48" s="6">
        <f>ROUND(D48*G48, 0)</f>
        <v>0</v>
      </c>
    </row>
    <row r="49" spans="1:9" ht="114.75">
      <c r="C49" s="2" t="s">
        <v>1993</v>
      </c>
    </row>
    <row r="50" spans="1:9">
      <c r="C50" s="2" t="s">
        <v>396</v>
      </c>
    </row>
    <row r="52" spans="1:9" ht="140.25">
      <c r="A52" s="8">
        <v>15</v>
      </c>
      <c r="B52" s="1" t="s">
        <v>372</v>
      </c>
      <c r="C52" s="2" t="s">
        <v>1994</v>
      </c>
      <c r="D52" s="6">
        <v>1</v>
      </c>
      <c r="E52" s="1" t="s">
        <v>16</v>
      </c>
      <c r="F52" s="6">
        <v>0</v>
      </c>
      <c r="G52" s="6">
        <v>0</v>
      </c>
      <c r="H52" s="6">
        <f>ROUND(D52*F52, 0)</f>
        <v>0</v>
      </c>
      <c r="I52" s="6">
        <f>ROUND(D52*G52, 0)</f>
        <v>0</v>
      </c>
    </row>
    <row r="53" spans="1:9" ht="51">
      <c r="C53" s="2" t="s">
        <v>1995</v>
      </c>
    </row>
    <row r="55" spans="1:9" ht="76.5">
      <c r="A55" s="8">
        <v>16</v>
      </c>
      <c r="B55" s="1" t="s">
        <v>397</v>
      </c>
      <c r="C55" s="2" t="s">
        <v>398</v>
      </c>
      <c r="D55" s="6">
        <v>2</v>
      </c>
      <c r="E55" s="1" t="s">
        <v>16</v>
      </c>
      <c r="F55" s="6">
        <v>0</v>
      </c>
      <c r="G55" s="6">
        <v>0</v>
      </c>
      <c r="H55" s="6">
        <f>ROUND(D55*F55, 0)</f>
        <v>0</v>
      </c>
      <c r="I55" s="6">
        <f>ROUND(D55*G55, 0)</f>
        <v>0</v>
      </c>
    </row>
    <row r="56" spans="1:9" ht="63.75">
      <c r="C56" s="2" t="s">
        <v>399</v>
      </c>
    </row>
    <row r="58" spans="1:9" ht="76.5">
      <c r="A58" s="8">
        <v>17</v>
      </c>
      <c r="B58" s="1" t="s">
        <v>397</v>
      </c>
      <c r="C58" s="2" t="s">
        <v>398</v>
      </c>
      <c r="D58" s="6">
        <v>3</v>
      </c>
      <c r="E58" s="1" t="s">
        <v>16</v>
      </c>
      <c r="F58" s="6">
        <v>0</v>
      </c>
      <c r="G58" s="6">
        <v>0</v>
      </c>
      <c r="H58" s="6">
        <f>ROUND(D58*F58, 0)</f>
        <v>0</v>
      </c>
      <c r="I58" s="6">
        <f>ROUND(D58*G58, 0)</f>
        <v>0</v>
      </c>
    </row>
    <row r="59" spans="1:9" ht="63.75">
      <c r="C59" s="2" t="s">
        <v>400</v>
      </c>
    </row>
    <row r="61" spans="1:9" ht="76.5">
      <c r="A61" s="8">
        <v>18</v>
      </c>
      <c r="B61" s="1" t="s">
        <v>397</v>
      </c>
      <c r="C61" s="2" t="s">
        <v>401</v>
      </c>
      <c r="D61" s="6">
        <v>2</v>
      </c>
      <c r="E61" s="1" t="s">
        <v>16</v>
      </c>
      <c r="F61" s="6">
        <v>0</v>
      </c>
      <c r="G61" s="6">
        <v>0</v>
      </c>
      <c r="H61" s="6">
        <f>ROUND(D61*F61, 0)</f>
        <v>0</v>
      </c>
      <c r="I61" s="6">
        <f>ROUND(D61*G61, 0)</f>
        <v>0</v>
      </c>
    </row>
    <row r="62" spans="1:9" ht="51">
      <c r="C62" s="2" t="s">
        <v>402</v>
      </c>
    </row>
    <row r="64" spans="1:9" ht="76.5">
      <c r="A64" s="8">
        <v>19</v>
      </c>
      <c r="B64" s="1" t="s">
        <v>397</v>
      </c>
      <c r="C64" s="2" t="s">
        <v>403</v>
      </c>
      <c r="D64" s="6">
        <v>2</v>
      </c>
      <c r="E64" s="1" t="s">
        <v>16</v>
      </c>
      <c r="F64" s="6">
        <v>0</v>
      </c>
      <c r="G64" s="6">
        <v>0</v>
      </c>
      <c r="H64" s="6">
        <f>ROUND(D64*F64, 0)</f>
        <v>0</v>
      </c>
      <c r="I64" s="6">
        <f>ROUND(D64*G64, 0)</f>
        <v>0</v>
      </c>
    </row>
    <row r="65" spans="1:9" ht="63.75">
      <c r="C65" s="2" t="s">
        <v>404</v>
      </c>
    </row>
    <row r="67" spans="1:9" ht="76.5">
      <c r="A67" s="8">
        <v>20</v>
      </c>
      <c r="B67" s="1" t="s">
        <v>397</v>
      </c>
      <c r="C67" s="2" t="s">
        <v>405</v>
      </c>
      <c r="D67" s="6">
        <v>16</v>
      </c>
      <c r="E67" s="1" t="s">
        <v>16</v>
      </c>
      <c r="F67" s="6">
        <v>0</v>
      </c>
      <c r="G67" s="6">
        <v>0</v>
      </c>
      <c r="H67" s="6">
        <f>ROUND(D67*F67, 0)</f>
        <v>0</v>
      </c>
      <c r="I67" s="6">
        <f>ROUND(D67*G67, 0)</f>
        <v>0</v>
      </c>
    </row>
    <row r="68" spans="1:9" ht="51">
      <c r="C68" s="2" t="s">
        <v>406</v>
      </c>
    </row>
    <row r="70" spans="1:9" ht="76.5">
      <c r="A70" s="8">
        <v>21</v>
      </c>
      <c r="B70" s="1" t="s">
        <v>397</v>
      </c>
      <c r="C70" s="2" t="s">
        <v>403</v>
      </c>
      <c r="D70" s="6">
        <v>5</v>
      </c>
      <c r="E70" s="1" t="s">
        <v>16</v>
      </c>
      <c r="F70" s="6">
        <v>0</v>
      </c>
      <c r="G70" s="6">
        <v>0</v>
      </c>
      <c r="H70" s="6">
        <f>ROUND(D70*F70, 0)</f>
        <v>0</v>
      </c>
      <c r="I70" s="6">
        <f>ROUND(D70*G70, 0)</f>
        <v>0</v>
      </c>
    </row>
    <row r="71" spans="1:9" ht="63.75">
      <c r="C71" s="2" t="s">
        <v>407</v>
      </c>
    </row>
    <row r="73" spans="1:9" ht="76.5">
      <c r="A73" s="8">
        <v>22</v>
      </c>
      <c r="B73" s="1" t="s">
        <v>397</v>
      </c>
      <c r="C73" s="2" t="s">
        <v>408</v>
      </c>
      <c r="D73" s="6">
        <v>4</v>
      </c>
      <c r="E73" s="1" t="s">
        <v>16</v>
      </c>
      <c r="F73" s="6">
        <v>0</v>
      </c>
      <c r="G73" s="6">
        <v>0</v>
      </c>
      <c r="H73" s="6">
        <f>ROUND(D73*F73, 0)</f>
        <v>0</v>
      </c>
      <c r="I73" s="6">
        <f>ROUND(D73*G73, 0)</f>
        <v>0</v>
      </c>
    </row>
    <row r="74" spans="1:9" ht="63.75">
      <c r="C74" s="2" t="s">
        <v>409</v>
      </c>
    </row>
    <row r="76" spans="1:9" ht="76.5">
      <c r="A76" s="8">
        <v>23</v>
      </c>
      <c r="B76" s="1" t="s">
        <v>397</v>
      </c>
      <c r="C76" s="2" t="s">
        <v>410</v>
      </c>
      <c r="D76" s="6">
        <v>2</v>
      </c>
      <c r="E76" s="1" t="s">
        <v>16</v>
      </c>
      <c r="F76" s="6">
        <v>0</v>
      </c>
      <c r="G76" s="6">
        <v>0</v>
      </c>
      <c r="H76" s="6">
        <f>ROUND(D76*F76, 0)</f>
        <v>0</v>
      </c>
      <c r="I76" s="6">
        <f>ROUND(D76*G76, 0)</f>
        <v>0</v>
      </c>
    </row>
    <row r="77" spans="1:9" ht="63.75">
      <c r="C77" s="2" t="s">
        <v>411</v>
      </c>
    </row>
    <row r="79" spans="1:9" ht="76.5">
      <c r="A79" s="8">
        <v>24</v>
      </c>
      <c r="B79" s="1" t="s">
        <v>397</v>
      </c>
      <c r="C79" s="2" t="s">
        <v>412</v>
      </c>
      <c r="D79" s="6">
        <v>1</v>
      </c>
      <c r="E79" s="1" t="s">
        <v>16</v>
      </c>
      <c r="F79" s="6">
        <v>0</v>
      </c>
      <c r="G79" s="6">
        <v>0</v>
      </c>
      <c r="H79" s="6">
        <f>ROUND(D79*F79, 0)</f>
        <v>0</v>
      </c>
      <c r="I79" s="6">
        <f>ROUND(D79*G79, 0)</f>
        <v>0</v>
      </c>
    </row>
    <row r="80" spans="1:9" ht="63.75">
      <c r="C80" s="2" t="s">
        <v>413</v>
      </c>
    </row>
    <row r="82" spans="1:9" ht="76.5">
      <c r="A82" s="8">
        <v>25</v>
      </c>
      <c r="B82" s="1" t="s">
        <v>414</v>
      </c>
      <c r="C82" s="2" t="s">
        <v>415</v>
      </c>
      <c r="D82" s="6">
        <v>3</v>
      </c>
      <c r="E82" s="1" t="s">
        <v>16</v>
      </c>
      <c r="F82" s="6">
        <v>0</v>
      </c>
      <c r="G82" s="6">
        <v>0</v>
      </c>
      <c r="H82" s="6">
        <f>ROUND(D82*F82, 0)</f>
        <v>0</v>
      </c>
      <c r="I82" s="6">
        <f>ROUND(D82*G82, 0)</f>
        <v>0</v>
      </c>
    </row>
    <row r="84" spans="1:9" s="9" customFormat="1">
      <c r="A84" s="7"/>
      <c r="B84" s="3"/>
      <c r="C84" s="3" t="s">
        <v>25</v>
      </c>
      <c r="D84" s="5"/>
      <c r="E84" s="3"/>
      <c r="F84" s="5"/>
      <c r="G84" s="5"/>
      <c r="H84" s="5">
        <f>ROUND(SUM(H2:H83),0)</f>
        <v>0</v>
      </c>
      <c r="I84" s="5">
        <f>ROUND(SUM(I2:I83),0)</f>
        <v>0</v>
      </c>
    </row>
  </sheetData>
  <pageMargins left="0.2361111111111111" right="0.2361111111111111" top="0.69444444444444442" bottom="0.69444444444444442" header="0.41666666666666669" footer="0.41666666666666669"/>
  <pageSetup paperSize="9" orientation="portrait" useFirstPageNumber="1" verticalDpi="0" r:id="rId1"/>
  <headerFooter>
    <oddHeader>&amp;L&amp;"Times New Roman CE,bold"&amp;10 Fa- és műanyag szerkezet elhelyezése</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tabSelected="1" topLeftCell="A52" workbookViewId="0">
      <selection activeCell="D75" sqref="D75"/>
    </sheetView>
  </sheetViews>
  <sheetFormatPr defaultRowHeight="12.7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c r="A1" s="7" t="s">
        <v>3</v>
      </c>
      <c r="B1" s="3" t="s">
        <v>4</v>
      </c>
      <c r="C1" s="3" t="s">
        <v>5</v>
      </c>
      <c r="D1" s="5" t="s">
        <v>6</v>
      </c>
      <c r="E1" s="3" t="s">
        <v>7</v>
      </c>
      <c r="F1" s="5" t="s">
        <v>8</v>
      </c>
      <c r="G1" s="5" t="s">
        <v>9</v>
      </c>
      <c r="H1" s="5" t="s">
        <v>10</v>
      </c>
      <c r="I1" s="5" t="s">
        <v>11</v>
      </c>
    </row>
    <row r="2" spans="1:9" ht="51">
      <c r="A2" s="8">
        <v>1</v>
      </c>
      <c r="B2" s="1" t="s">
        <v>419</v>
      </c>
      <c r="C2" s="2" t="s">
        <v>420</v>
      </c>
      <c r="D2" s="6">
        <v>80</v>
      </c>
      <c r="E2" s="1" t="s">
        <v>21</v>
      </c>
      <c r="F2" s="6">
        <v>0</v>
      </c>
      <c r="G2" s="6">
        <v>0</v>
      </c>
      <c r="H2" s="6">
        <f>ROUND(D2*F2, 0)</f>
        <v>0</v>
      </c>
      <c r="I2" s="6">
        <f>ROUND(D2*G2, 0)</f>
        <v>0</v>
      </c>
    </row>
    <row r="4" spans="1:9" ht="25.5">
      <c r="A4" s="8">
        <v>2</v>
      </c>
      <c r="B4" s="1" t="s">
        <v>421</v>
      </c>
      <c r="C4" s="2" t="s">
        <v>422</v>
      </c>
      <c r="D4" s="6">
        <v>25</v>
      </c>
      <c r="E4" s="1" t="s">
        <v>127</v>
      </c>
      <c r="F4" s="6">
        <v>0</v>
      </c>
      <c r="G4" s="6">
        <v>0</v>
      </c>
      <c r="H4" s="6">
        <f>ROUND(D4*F4, 0)</f>
        <v>0</v>
      </c>
      <c r="I4" s="6">
        <f>ROUND(D4*G4, 0)</f>
        <v>0</v>
      </c>
    </row>
    <row r="6" spans="1:9" ht="38.25">
      <c r="A6" s="8">
        <v>3</v>
      </c>
      <c r="B6" s="1" t="s">
        <v>423</v>
      </c>
      <c r="C6" s="2" t="s">
        <v>424</v>
      </c>
      <c r="D6" s="6">
        <v>7.2</v>
      </c>
      <c r="E6" s="1" t="s">
        <v>127</v>
      </c>
      <c r="F6" s="6">
        <v>0</v>
      </c>
      <c r="G6" s="6">
        <v>0</v>
      </c>
      <c r="H6" s="6">
        <f>ROUND(D6*F6, 0)</f>
        <v>0</v>
      </c>
      <c r="I6" s="6">
        <f>ROUND(D6*G6, 0)</f>
        <v>0</v>
      </c>
    </row>
    <row r="8" spans="1:9" ht="89.25">
      <c r="A8" s="8">
        <v>4</v>
      </c>
      <c r="B8" s="1" t="s">
        <v>425</v>
      </c>
      <c r="C8" s="2" t="s">
        <v>426</v>
      </c>
      <c r="D8" s="6">
        <v>2</v>
      </c>
      <c r="E8" s="1" t="s">
        <v>16</v>
      </c>
      <c r="F8" s="6">
        <v>0</v>
      </c>
      <c r="G8" s="6">
        <v>0</v>
      </c>
      <c r="H8" s="6">
        <f>ROUND(D8*F8, 0)</f>
        <v>0</v>
      </c>
      <c r="I8" s="6">
        <f>ROUND(D8*G8, 0)</f>
        <v>0</v>
      </c>
    </row>
    <row r="9" spans="1:9" ht="51">
      <c r="C9" s="2" t="s">
        <v>427</v>
      </c>
    </row>
    <row r="11" spans="1:9" ht="38.25">
      <c r="A11" s="8">
        <v>5</v>
      </c>
      <c r="B11" s="1" t="s">
        <v>153</v>
      </c>
      <c r="C11" s="2" t="s">
        <v>428</v>
      </c>
      <c r="D11" s="6">
        <v>1</v>
      </c>
      <c r="E11" s="1" t="s">
        <v>16</v>
      </c>
      <c r="F11" s="6">
        <v>0</v>
      </c>
      <c r="G11" s="6">
        <v>0</v>
      </c>
      <c r="H11" s="6">
        <f>ROUND(D11*F11, 0)</f>
        <v>0</v>
      </c>
      <c r="I11" s="6">
        <f>ROUND(D11*G11, 0)</f>
        <v>0</v>
      </c>
    </row>
    <row r="13" spans="1:9" ht="38.25">
      <c r="A13" s="8">
        <v>6</v>
      </c>
      <c r="B13" s="1" t="s">
        <v>153</v>
      </c>
      <c r="C13" s="2" t="s">
        <v>429</v>
      </c>
      <c r="D13" s="6">
        <v>2</v>
      </c>
      <c r="E13" s="1" t="s">
        <v>16</v>
      </c>
      <c r="F13" s="6">
        <v>0</v>
      </c>
      <c r="G13" s="6">
        <v>0</v>
      </c>
      <c r="H13" s="6">
        <f>ROUND(D13*F13, 0)</f>
        <v>0</v>
      </c>
      <c r="I13" s="6">
        <f>ROUND(D13*G13, 0)</f>
        <v>0</v>
      </c>
    </row>
    <row r="15" spans="1:9" ht="63.75">
      <c r="A15" s="8">
        <v>7</v>
      </c>
      <c r="B15" s="1" t="s">
        <v>430</v>
      </c>
      <c r="C15" s="2" t="s">
        <v>431</v>
      </c>
      <c r="D15" s="6">
        <v>1</v>
      </c>
      <c r="E15" s="1" t="s">
        <v>16</v>
      </c>
      <c r="F15" s="6">
        <v>0</v>
      </c>
      <c r="G15" s="6">
        <v>0</v>
      </c>
      <c r="H15" s="6">
        <f>ROUND(D15*F15, 0)</f>
        <v>0</v>
      </c>
      <c r="I15" s="6">
        <f>ROUND(D15*G15, 0)</f>
        <v>0</v>
      </c>
    </row>
    <row r="17" spans="1:9" ht="63.75">
      <c r="A17" s="8">
        <v>8</v>
      </c>
      <c r="B17" s="1" t="s">
        <v>432</v>
      </c>
      <c r="C17" s="2" t="s">
        <v>433</v>
      </c>
      <c r="D17" s="6">
        <v>10.08</v>
      </c>
      <c r="E17" s="1" t="s">
        <v>127</v>
      </c>
      <c r="F17" s="6">
        <v>0</v>
      </c>
      <c r="G17" s="6">
        <v>0</v>
      </c>
      <c r="H17" s="6">
        <f>ROUND(D17*F17, 0)</f>
        <v>0</v>
      </c>
      <c r="I17" s="6">
        <f>ROUND(D17*G17, 0)</f>
        <v>0</v>
      </c>
    </row>
    <row r="19" spans="1:9" ht="63.75">
      <c r="A19" s="8">
        <v>9</v>
      </c>
      <c r="B19" s="1" t="s">
        <v>432</v>
      </c>
      <c r="C19" s="2" t="s">
        <v>434</v>
      </c>
      <c r="D19" s="6">
        <v>3.22</v>
      </c>
      <c r="E19" s="1" t="s">
        <v>127</v>
      </c>
      <c r="F19" s="6">
        <v>0</v>
      </c>
      <c r="G19" s="6">
        <v>0</v>
      </c>
      <c r="H19" s="6">
        <f>ROUND(D19*F19, 0)</f>
        <v>0</v>
      </c>
      <c r="I19" s="6">
        <f>ROUND(D19*G19, 0)</f>
        <v>0</v>
      </c>
    </row>
    <row r="21" spans="1:9" ht="76.5">
      <c r="A21" s="8">
        <v>10</v>
      </c>
      <c r="B21" s="1" t="s">
        <v>435</v>
      </c>
      <c r="C21" s="2" t="s">
        <v>436</v>
      </c>
      <c r="D21" s="6">
        <v>40</v>
      </c>
      <c r="E21" s="1" t="s">
        <v>16</v>
      </c>
      <c r="F21" s="6">
        <v>0</v>
      </c>
      <c r="G21" s="6">
        <v>0</v>
      </c>
      <c r="H21" s="6">
        <f>ROUND(D21*F21, 0)</f>
        <v>0</v>
      </c>
      <c r="I21" s="6">
        <f>ROUND(D21*G21, 0)</f>
        <v>0</v>
      </c>
    </row>
    <row r="23" spans="1:9" ht="51">
      <c r="A23" s="8">
        <v>11</v>
      </c>
      <c r="B23" s="1" t="s">
        <v>437</v>
      </c>
      <c r="C23" s="2" t="s">
        <v>438</v>
      </c>
      <c r="D23" s="6">
        <v>1</v>
      </c>
      <c r="E23" s="1" t="s">
        <v>16</v>
      </c>
      <c r="F23" s="6">
        <v>0</v>
      </c>
      <c r="G23" s="6">
        <v>0</v>
      </c>
      <c r="H23" s="6">
        <f>ROUND(D23*F23, 0)</f>
        <v>0</v>
      </c>
      <c r="I23" s="6">
        <f>ROUND(D23*G23, 0)</f>
        <v>0</v>
      </c>
    </row>
    <row r="25" spans="1:9" ht="51">
      <c r="A25" s="8">
        <v>12</v>
      </c>
      <c r="B25" s="1" t="s">
        <v>439</v>
      </c>
      <c r="C25" s="2" t="s">
        <v>440</v>
      </c>
      <c r="D25" s="6">
        <v>3.79</v>
      </c>
      <c r="E25" s="1" t="s">
        <v>127</v>
      </c>
      <c r="F25" s="6">
        <v>0</v>
      </c>
      <c r="G25" s="6">
        <v>0</v>
      </c>
      <c r="H25" s="6">
        <f>ROUND(D25*F25, 0)</f>
        <v>0</v>
      </c>
      <c r="I25" s="6">
        <f>ROUND(D25*G25, 0)</f>
        <v>0</v>
      </c>
    </row>
    <row r="27" spans="1:9" ht="63.75">
      <c r="A27" s="8">
        <v>13</v>
      </c>
      <c r="B27" s="1" t="s">
        <v>441</v>
      </c>
      <c r="C27" s="2" t="s">
        <v>442</v>
      </c>
      <c r="D27" s="6">
        <v>1</v>
      </c>
      <c r="E27" s="1" t="s">
        <v>16</v>
      </c>
      <c r="F27" s="6">
        <v>0</v>
      </c>
      <c r="G27" s="6">
        <v>0</v>
      </c>
      <c r="H27" s="6">
        <f>ROUND(D27*F27, 0)</f>
        <v>0</v>
      </c>
      <c r="I27" s="6">
        <f>ROUND(D27*G27, 0)</f>
        <v>0</v>
      </c>
    </row>
    <row r="29" spans="1:9" ht="76.5">
      <c r="A29" s="8">
        <v>14</v>
      </c>
      <c r="B29" s="1" t="s">
        <v>437</v>
      </c>
      <c r="C29" s="2" t="s">
        <v>443</v>
      </c>
      <c r="D29" s="6">
        <v>2</v>
      </c>
      <c r="E29" s="1" t="s">
        <v>16</v>
      </c>
      <c r="F29" s="6">
        <v>0</v>
      </c>
      <c r="G29" s="6">
        <v>0</v>
      </c>
      <c r="H29" s="6">
        <f>ROUND(D29*F29, 0)</f>
        <v>0</v>
      </c>
      <c r="I29" s="6">
        <f>ROUND(D29*G29, 0)</f>
        <v>0</v>
      </c>
    </row>
    <row r="31" spans="1:9" ht="63.75">
      <c r="A31" s="8">
        <v>15</v>
      </c>
      <c r="B31" s="1" t="s">
        <v>444</v>
      </c>
      <c r="C31" s="2" t="s">
        <v>445</v>
      </c>
      <c r="D31" s="6">
        <v>2</v>
      </c>
      <c r="E31" s="1" t="s">
        <v>16</v>
      </c>
      <c r="F31" s="6">
        <v>0</v>
      </c>
      <c r="G31" s="6">
        <v>0</v>
      </c>
      <c r="H31" s="6">
        <f>ROUND(D31*F31, 0)</f>
        <v>0</v>
      </c>
      <c r="I31" s="6">
        <f>ROUND(D31*G31, 0)</f>
        <v>0</v>
      </c>
    </row>
    <row r="33" spans="1:9" ht="38.25">
      <c r="A33" s="8">
        <v>16</v>
      </c>
      <c r="B33" s="1" t="s">
        <v>444</v>
      </c>
      <c r="C33" s="2" t="s">
        <v>446</v>
      </c>
      <c r="D33" s="6">
        <v>8</v>
      </c>
      <c r="E33" s="1" t="s">
        <v>16</v>
      </c>
      <c r="F33" s="6">
        <v>0</v>
      </c>
      <c r="G33" s="6">
        <v>0</v>
      </c>
      <c r="H33" s="6">
        <f>ROUND(D33*F33, 0)</f>
        <v>0</v>
      </c>
      <c r="I33" s="6">
        <f>ROUND(D33*G33, 0)</f>
        <v>0</v>
      </c>
    </row>
    <row r="35" spans="1:9" ht="38.25">
      <c r="A35" s="8">
        <v>17</v>
      </c>
      <c r="B35" s="1" t="s">
        <v>441</v>
      </c>
      <c r="C35" s="2" t="s">
        <v>447</v>
      </c>
      <c r="D35" s="6">
        <v>8</v>
      </c>
      <c r="E35" s="1" t="s">
        <v>16</v>
      </c>
      <c r="F35" s="6">
        <v>0</v>
      </c>
      <c r="G35" s="6">
        <v>0</v>
      </c>
      <c r="H35" s="6">
        <f>ROUND(D35*F35, 0)</f>
        <v>0</v>
      </c>
      <c r="I35" s="6">
        <f>ROUND(D35*G35, 0)</f>
        <v>0</v>
      </c>
    </row>
    <row r="37" spans="1:9" ht="76.5">
      <c r="A37" s="8">
        <v>18</v>
      </c>
      <c r="B37" s="1" t="s">
        <v>448</v>
      </c>
      <c r="C37" s="2" t="s">
        <v>449</v>
      </c>
      <c r="D37" s="6">
        <v>33</v>
      </c>
      <c r="E37" s="1" t="s">
        <v>16</v>
      </c>
      <c r="F37" s="6">
        <v>0</v>
      </c>
      <c r="G37" s="6">
        <v>0</v>
      </c>
      <c r="H37" s="6">
        <f>ROUND(D37*F37, 0)</f>
        <v>0</v>
      </c>
      <c r="I37" s="6">
        <f>ROUND(D37*G37, 0)</f>
        <v>0</v>
      </c>
    </row>
    <row r="38" spans="1:9" ht="25.5">
      <c r="C38" s="2" t="s">
        <v>450</v>
      </c>
    </row>
    <row r="40" spans="1:9" ht="76.5">
      <c r="A40" s="8">
        <v>19</v>
      </c>
      <c r="B40" s="1" t="s">
        <v>437</v>
      </c>
      <c r="C40" s="2" t="s">
        <v>451</v>
      </c>
      <c r="D40" s="6">
        <v>1</v>
      </c>
      <c r="E40" s="1" t="s">
        <v>16</v>
      </c>
      <c r="F40" s="6">
        <v>0</v>
      </c>
      <c r="G40" s="6">
        <v>0</v>
      </c>
      <c r="H40" s="6">
        <f>ROUND(D40*F40, 0)</f>
        <v>0</v>
      </c>
      <c r="I40" s="6">
        <f>ROUND(D40*G40, 0)</f>
        <v>0</v>
      </c>
    </row>
    <row r="41" spans="1:9" ht="38.25">
      <c r="C41" s="2" t="s">
        <v>452</v>
      </c>
    </row>
    <row r="43" spans="1:9" ht="38.25">
      <c r="A43" s="8">
        <v>20</v>
      </c>
      <c r="B43" s="1" t="s">
        <v>453</v>
      </c>
      <c r="C43" s="2" t="s">
        <v>454</v>
      </c>
      <c r="D43" s="6">
        <v>4</v>
      </c>
      <c r="E43" s="1" t="s">
        <v>16</v>
      </c>
      <c r="F43" s="6">
        <v>0</v>
      </c>
      <c r="G43" s="6">
        <v>0</v>
      </c>
      <c r="H43" s="6">
        <f>ROUND(D43*F43, 0)</f>
        <v>0</v>
      </c>
      <c r="I43" s="6">
        <f>ROUND(D43*G43, 0)</f>
        <v>0</v>
      </c>
    </row>
    <row r="45" spans="1:9" ht="89.25">
      <c r="A45" s="8">
        <v>21</v>
      </c>
      <c r="B45" s="1" t="s">
        <v>455</v>
      </c>
      <c r="C45" s="2" t="s">
        <v>456</v>
      </c>
      <c r="D45" s="6">
        <v>1</v>
      </c>
      <c r="E45" s="1" t="s">
        <v>16</v>
      </c>
      <c r="F45" s="6">
        <v>0</v>
      </c>
      <c r="G45" s="6">
        <v>0</v>
      </c>
      <c r="H45" s="6">
        <f>ROUND(D45*F45, 0)</f>
        <v>0</v>
      </c>
      <c r="I45" s="6">
        <f>ROUND(D45*G45, 0)</f>
        <v>0</v>
      </c>
    </row>
    <row r="46" spans="1:9" ht="102">
      <c r="C46" s="2" t="s">
        <v>1996</v>
      </c>
    </row>
    <row r="47" spans="1:9" ht="25.5">
      <c r="C47" s="2" t="s">
        <v>457</v>
      </c>
    </row>
    <row r="49" spans="1:9" ht="89.25">
      <c r="A49" s="8">
        <v>22</v>
      </c>
      <c r="B49" s="1" t="s">
        <v>455</v>
      </c>
      <c r="C49" s="2" t="s">
        <v>458</v>
      </c>
      <c r="D49" s="6">
        <v>1</v>
      </c>
      <c r="E49" s="1" t="s">
        <v>16</v>
      </c>
      <c r="F49" s="6">
        <v>0</v>
      </c>
      <c r="G49" s="6">
        <v>0</v>
      </c>
      <c r="H49" s="6">
        <f>ROUND(D49*F49, 0)</f>
        <v>0</v>
      </c>
      <c r="I49" s="6">
        <f>ROUND(D49*G49, 0)</f>
        <v>0</v>
      </c>
    </row>
    <row r="50" spans="1:9" ht="127.5">
      <c r="C50" s="2" t="s">
        <v>1997</v>
      </c>
    </row>
    <row r="51" spans="1:9" ht="76.5">
      <c r="C51" s="2" t="s">
        <v>1998</v>
      </c>
    </row>
    <row r="52" spans="1:9" ht="25.5">
      <c r="C52" s="2" t="s">
        <v>459</v>
      </c>
    </row>
    <row r="54" spans="1:9" ht="89.25">
      <c r="A54" s="8">
        <v>23</v>
      </c>
      <c r="B54" s="1" t="s">
        <v>455</v>
      </c>
      <c r="C54" s="2" t="s">
        <v>460</v>
      </c>
      <c r="D54" s="6">
        <v>1</v>
      </c>
      <c r="E54" s="1" t="s">
        <v>16</v>
      </c>
      <c r="F54" s="6">
        <v>0</v>
      </c>
      <c r="G54" s="6">
        <v>0</v>
      </c>
      <c r="H54" s="6">
        <f>ROUND(D54*F54, 0)</f>
        <v>0</v>
      </c>
      <c r="I54" s="6">
        <f>ROUND(D54*G54, 0)</f>
        <v>0</v>
      </c>
    </row>
    <row r="55" spans="1:9" ht="114.75">
      <c r="C55" s="2" t="s">
        <v>1999</v>
      </c>
    </row>
    <row r="56" spans="1:9">
      <c r="C56" s="2" t="s">
        <v>461</v>
      </c>
    </row>
    <row r="58" spans="1:9" ht="89.25">
      <c r="A58" s="8">
        <v>24</v>
      </c>
      <c r="B58" s="1" t="s">
        <v>462</v>
      </c>
      <c r="C58" s="2" t="s">
        <v>463</v>
      </c>
      <c r="D58" s="6">
        <v>1</v>
      </c>
      <c r="E58" s="1" t="s">
        <v>16</v>
      </c>
      <c r="F58" s="6">
        <v>0</v>
      </c>
      <c r="G58" s="6">
        <v>0</v>
      </c>
      <c r="H58" s="6">
        <f>ROUND(D58*F58, 0)</f>
        <v>0</v>
      </c>
      <c r="I58" s="6">
        <f>ROUND(D58*G58, 0)</f>
        <v>0</v>
      </c>
    </row>
    <row r="59" spans="1:9" ht="89.25">
      <c r="C59" s="2" t="s">
        <v>464</v>
      </c>
    </row>
    <row r="60" spans="1:9" ht="89.25">
      <c r="C60" s="2" t="s">
        <v>2000</v>
      </c>
    </row>
    <row r="62" spans="1:9" ht="89.25">
      <c r="A62" s="8">
        <v>25</v>
      </c>
      <c r="B62" s="1" t="s">
        <v>455</v>
      </c>
      <c r="C62" s="2" t="s">
        <v>465</v>
      </c>
      <c r="D62" s="6">
        <v>1</v>
      </c>
      <c r="E62" s="1" t="s">
        <v>16</v>
      </c>
      <c r="F62" s="6">
        <v>0</v>
      </c>
      <c r="G62" s="6">
        <v>0</v>
      </c>
      <c r="H62" s="6">
        <f>ROUND(D62*F62, 0)</f>
        <v>0</v>
      </c>
      <c r="I62" s="6">
        <f>ROUND(D62*G62, 0)</f>
        <v>0</v>
      </c>
    </row>
    <row r="63" spans="1:9" ht="114.75">
      <c r="C63" s="2" t="s">
        <v>2001</v>
      </c>
    </row>
    <row r="65" spans="1:9" ht="127.5">
      <c r="A65" s="8">
        <v>26</v>
      </c>
      <c r="B65" s="1" t="s">
        <v>455</v>
      </c>
      <c r="C65" s="2" t="s">
        <v>2002</v>
      </c>
      <c r="D65" s="6">
        <v>1</v>
      </c>
      <c r="E65" s="1" t="s">
        <v>16</v>
      </c>
      <c r="F65" s="6">
        <v>0</v>
      </c>
      <c r="G65" s="6">
        <v>0</v>
      </c>
      <c r="H65" s="6">
        <f>ROUND(D65*F65, 0)</f>
        <v>0</v>
      </c>
      <c r="I65" s="6">
        <f>ROUND(D65*G65, 0)</f>
        <v>0</v>
      </c>
    </row>
    <row r="66" spans="1:9" ht="25.5">
      <c r="C66" s="2" t="s">
        <v>2003</v>
      </c>
    </row>
    <row r="68" spans="1:9" ht="76.5">
      <c r="A68" s="8">
        <v>27</v>
      </c>
      <c r="B68" s="1" t="s">
        <v>455</v>
      </c>
      <c r="C68" s="2" t="s">
        <v>466</v>
      </c>
      <c r="D68" s="6">
        <v>1</v>
      </c>
      <c r="E68" s="1" t="s">
        <v>16</v>
      </c>
      <c r="F68" s="6">
        <v>0</v>
      </c>
      <c r="G68" s="6">
        <v>0</v>
      </c>
      <c r="H68" s="6">
        <f>ROUND(D68*F68, 0)</f>
        <v>0</v>
      </c>
      <c r="I68" s="6">
        <f>ROUND(D68*G68, 0)</f>
        <v>0</v>
      </c>
    </row>
    <row r="69" spans="1:9" ht="38.25">
      <c r="C69" s="2" t="s">
        <v>467</v>
      </c>
    </row>
    <row r="71" spans="1:9" ht="114.75">
      <c r="A71" s="8">
        <v>28</v>
      </c>
      <c r="B71" s="1" t="s">
        <v>455</v>
      </c>
      <c r="C71" s="2" t="s">
        <v>2004</v>
      </c>
      <c r="D71" s="6">
        <v>1</v>
      </c>
      <c r="E71" s="1" t="s">
        <v>16</v>
      </c>
      <c r="F71" s="6">
        <v>0</v>
      </c>
      <c r="G71" s="6">
        <v>0</v>
      </c>
      <c r="H71" s="6">
        <f>ROUND(D71*F71, 0)</f>
        <v>0</v>
      </c>
      <c r="I71" s="6">
        <f>ROUND(D71*G71, 0)</f>
        <v>0</v>
      </c>
    </row>
    <row r="72" spans="1:9" ht="25.5">
      <c r="C72" s="2" t="s">
        <v>2005</v>
      </c>
    </row>
    <row r="74" spans="1:9" ht="76.5">
      <c r="A74" s="8">
        <v>29</v>
      </c>
      <c r="B74" s="1" t="s">
        <v>468</v>
      </c>
      <c r="C74" s="2" t="s">
        <v>469</v>
      </c>
      <c r="D74" s="6">
        <v>2</v>
      </c>
      <c r="E74" s="1" t="s">
        <v>16</v>
      </c>
      <c r="F74" s="6">
        <v>0</v>
      </c>
      <c r="G74" s="6">
        <v>0</v>
      </c>
      <c r="H74" s="6">
        <f>ROUND(D74*F74, 0)</f>
        <v>0</v>
      </c>
      <c r="I74" s="6">
        <f>ROUND(D74*G74, 0)</f>
        <v>0</v>
      </c>
    </row>
    <row r="75" spans="1:9" ht="102">
      <c r="C75" s="2" t="s">
        <v>2006</v>
      </c>
    </row>
    <row r="77" spans="1:9" ht="76.5">
      <c r="A77" s="8">
        <v>30</v>
      </c>
      <c r="B77" s="1" t="s">
        <v>470</v>
      </c>
      <c r="C77" s="2" t="s">
        <v>471</v>
      </c>
      <c r="D77" s="6">
        <v>2</v>
      </c>
      <c r="E77" s="1" t="s">
        <v>16</v>
      </c>
      <c r="F77" s="6">
        <v>0</v>
      </c>
      <c r="G77" s="6">
        <v>0</v>
      </c>
      <c r="H77" s="6">
        <f>ROUND(D77*F77, 0)</f>
        <v>0</v>
      </c>
      <c r="I77" s="6">
        <f>ROUND(D77*G77, 0)</f>
        <v>0</v>
      </c>
    </row>
    <row r="78" spans="1:9" ht="38.25">
      <c r="C78" s="2" t="s">
        <v>472</v>
      </c>
    </row>
    <row r="80" spans="1:9" ht="76.5">
      <c r="A80" s="8">
        <v>31</v>
      </c>
      <c r="B80" s="1" t="s">
        <v>470</v>
      </c>
      <c r="C80" s="2" t="s">
        <v>473</v>
      </c>
      <c r="D80" s="6">
        <v>1</v>
      </c>
      <c r="E80" s="1" t="s">
        <v>16</v>
      </c>
      <c r="F80" s="6">
        <v>0</v>
      </c>
      <c r="G80" s="6">
        <v>0</v>
      </c>
      <c r="H80" s="6">
        <f>ROUND(D80*F80, 0)</f>
        <v>0</v>
      </c>
      <c r="I80" s="6">
        <f>ROUND(D80*G80, 0)</f>
        <v>0</v>
      </c>
    </row>
    <row r="81" spans="1:9" ht="25.5">
      <c r="C81" s="2" t="s">
        <v>474</v>
      </c>
    </row>
    <row r="83" spans="1:9" ht="76.5">
      <c r="A83" s="8">
        <v>32</v>
      </c>
      <c r="B83" s="1" t="s">
        <v>470</v>
      </c>
      <c r="C83" s="2" t="s">
        <v>475</v>
      </c>
      <c r="D83" s="6">
        <v>1</v>
      </c>
      <c r="E83" s="1" t="s">
        <v>16</v>
      </c>
      <c r="F83" s="6">
        <v>0</v>
      </c>
      <c r="G83" s="6">
        <v>0</v>
      </c>
      <c r="H83" s="6">
        <f>ROUND(D83*F83, 0)</f>
        <v>0</v>
      </c>
      <c r="I83" s="6">
        <f>ROUND(D83*G83, 0)</f>
        <v>0</v>
      </c>
    </row>
    <row r="84" spans="1:9" ht="25.5">
      <c r="C84" s="2" t="s">
        <v>476</v>
      </c>
    </row>
    <row r="86" spans="1:9" ht="76.5">
      <c r="A86" s="8">
        <v>33</v>
      </c>
      <c r="B86" s="1" t="s">
        <v>470</v>
      </c>
      <c r="C86" s="2" t="s">
        <v>475</v>
      </c>
      <c r="D86" s="6">
        <v>1</v>
      </c>
      <c r="E86" s="1" t="s">
        <v>16</v>
      </c>
      <c r="F86" s="6">
        <v>0</v>
      </c>
      <c r="G86" s="6">
        <v>0</v>
      </c>
      <c r="H86" s="6">
        <f>ROUND(D86*F86, 0)</f>
        <v>0</v>
      </c>
      <c r="I86" s="6">
        <f>ROUND(D86*G86, 0)</f>
        <v>0</v>
      </c>
    </row>
    <row r="87" spans="1:9" ht="25.5">
      <c r="C87" s="2" t="s">
        <v>477</v>
      </c>
    </row>
    <row r="89" spans="1:9" ht="76.5">
      <c r="A89" s="8">
        <v>34</v>
      </c>
      <c r="B89" s="1" t="s">
        <v>478</v>
      </c>
      <c r="C89" s="2" t="s">
        <v>479</v>
      </c>
      <c r="D89" s="6">
        <v>1</v>
      </c>
      <c r="E89" s="1" t="s">
        <v>16</v>
      </c>
      <c r="F89" s="6">
        <v>0</v>
      </c>
      <c r="G89" s="6">
        <v>0</v>
      </c>
      <c r="H89" s="6">
        <f>ROUND(D89*F89, 0)</f>
        <v>0</v>
      </c>
      <c r="I89" s="6">
        <f>ROUND(D89*G89, 0)</f>
        <v>0</v>
      </c>
    </row>
    <row r="90" spans="1:9">
      <c r="C90" s="2" t="s">
        <v>480</v>
      </c>
    </row>
    <row r="92" spans="1:9" ht="89.25">
      <c r="A92" s="8">
        <v>35</v>
      </c>
      <c r="B92" s="1" t="s">
        <v>462</v>
      </c>
      <c r="C92" s="2" t="s">
        <v>481</v>
      </c>
      <c r="D92" s="6">
        <v>1</v>
      </c>
      <c r="E92" s="1" t="s">
        <v>16</v>
      </c>
      <c r="F92" s="6">
        <v>0</v>
      </c>
      <c r="G92" s="6">
        <v>0</v>
      </c>
      <c r="H92" s="6">
        <f>ROUND(D92*F92, 0)</f>
        <v>0</v>
      </c>
      <c r="I92" s="6">
        <f>ROUND(D92*G92, 0)</f>
        <v>0</v>
      </c>
    </row>
    <row r="93" spans="1:9" ht="38.25">
      <c r="C93" s="2" t="s">
        <v>482</v>
      </c>
    </row>
    <row r="95" spans="1:9" s="9" customFormat="1">
      <c r="A95" s="7"/>
      <c r="B95" s="3"/>
      <c r="C95" s="3" t="s">
        <v>25</v>
      </c>
      <c r="D95" s="5"/>
      <c r="E95" s="3"/>
      <c r="F95" s="5"/>
      <c r="G95" s="5"/>
      <c r="H95" s="5">
        <f>ROUND(SUM(H2:H94),0)</f>
        <v>0</v>
      </c>
      <c r="I95" s="5">
        <f>ROUND(SUM(I2:I94),0)</f>
        <v>0</v>
      </c>
    </row>
  </sheetData>
  <pageMargins left="0.2361111111111111" right="0.2361111111111111" top="0.69444444444444442" bottom="0.69444444444444442" header="0.41666666666666669" footer="0.41666666666666669"/>
  <pageSetup paperSize="9" orientation="portrait" useFirstPageNumber="1" verticalDpi="0" r:id="rId1"/>
  <headerFooter>
    <oddHeader>&amp;L&amp;"Times New Roman CE,bold"&amp;10 Fém nyílászáró és épületlakatos-szerkezet elhelyezése</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heetViews>
  <sheetFormatPr defaultRowHeight="12.7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c r="A1" s="7" t="s">
        <v>3</v>
      </c>
      <c r="B1" s="3" t="s">
        <v>4</v>
      </c>
      <c r="C1" s="3" t="s">
        <v>5</v>
      </c>
      <c r="D1" s="5" t="s">
        <v>6</v>
      </c>
      <c r="E1" s="3" t="s">
        <v>7</v>
      </c>
      <c r="F1" s="5" t="s">
        <v>8</v>
      </c>
      <c r="G1" s="5" t="s">
        <v>9</v>
      </c>
      <c r="H1" s="5" t="s">
        <v>10</v>
      </c>
      <c r="I1" s="5" t="s">
        <v>11</v>
      </c>
    </row>
    <row r="2" spans="1:9" ht="89.25">
      <c r="A2" s="8">
        <v>1</v>
      </c>
      <c r="B2" s="1" t="s">
        <v>484</v>
      </c>
      <c r="C2" s="2" t="s">
        <v>485</v>
      </c>
      <c r="D2" s="6">
        <v>1</v>
      </c>
      <c r="E2" s="1" t="s">
        <v>16</v>
      </c>
      <c r="F2" s="6">
        <v>0</v>
      </c>
      <c r="G2" s="6">
        <v>0</v>
      </c>
      <c r="H2" s="6">
        <f>ROUND(D2*F2, 0)</f>
        <v>0</v>
      </c>
      <c r="I2" s="6">
        <f>ROUND(D2*G2, 0)</f>
        <v>0</v>
      </c>
    </row>
    <row r="4" spans="1:9" ht="76.5">
      <c r="A4" s="8">
        <v>2</v>
      </c>
      <c r="B4" s="1" t="s">
        <v>486</v>
      </c>
      <c r="C4" s="2" t="s">
        <v>487</v>
      </c>
      <c r="D4" s="6">
        <v>1</v>
      </c>
      <c r="E4" s="1" t="s">
        <v>16</v>
      </c>
      <c r="F4" s="6">
        <v>0</v>
      </c>
      <c r="G4" s="6">
        <v>0</v>
      </c>
      <c r="H4" s="6">
        <f>ROUND(D4*F4, 0)</f>
        <v>0</v>
      </c>
      <c r="I4" s="6">
        <f>ROUND(D4*G4, 0)</f>
        <v>0</v>
      </c>
    </row>
    <row r="5" spans="1:9" ht="76.5">
      <c r="C5" s="2" t="s">
        <v>488</v>
      </c>
    </row>
    <row r="7" spans="1:9" ht="79.5">
      <c r="A7" s="8">
        <v>3</v>
      </c>
      <c r="B7" s="1" t="s">
        <v>489</v>
      </c>
      <c r="C7" s="2" t="s">
        <v>491</v>
      </c>
      <c r="D7" s="6">
        <v>1</v>
      </c>
      <c r="E7" s="1" t="s">
        <v>16</v>
      </c>
      <c r="F7" s="6">
        <v>0</v>
      </c>
      <c r="G7" s="6">
        <v>0</v>
      </c>
      <c r="H7" s="6">
        <f>ROUND(D7*F7, 0)</f>
        <v>0</v>
      </c>
      <c r="I7" s="6">
        <f>ROUND(D7*G7, 0)</f>
        <v>0</v>
      </c>
    </row>
    <row r="8" spans="1:9">
      <c r="C8" s="2" t="s">
        <v>490</v>
      </c>
    </row>
    <row r="10" spans="1:9" s="9" customFormat="1">
      <c r="A10" s="7"/>
      <c r="B10" s="3"/>
      <c r="C10" s="3" t="s">
        <v>25</v>
      </c>
      <c r="D10" s="5"/>
      <c r="E10" s="3"/>
      <c r="F10" s="5"/>
      <c r="G10" s="5"/>
      <c r="H10" s="5">
        <f>ROUND(SUM(H2:H9),0)</f>
        <v>0</v>
      </c>
      <c r="I10" s="5">
        <f>ROUND(SUM(I2:I9),0)</f>
        <v>0</v>
      </c>
    </row>
  </sheetData>
  <pageMargins left="0.2361111111111111" right="0.2361111111111111" top="0.69444444444444442" bottom="0.69444444444444442" header="0.41666666666666669" footer="0.41666666666666669"/>
  <pageSetup paperSize="9" orientation="portrait" useFirstPageNumber="1" verticalDpi="0" r:id="rId1"/>
  <headerFooter>
    <oddHeader>&amp;L&amp;"Times New Roman CE,bold"&amp;10 Üvegezés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opLeftCell="A11" workbookViewId="0">
      <selection sqref="A1:D1"/>
    </sheetView>
  </sheetViews>
  <sheetFormatPr defaultRowHeight="15.75"/>
  <cols>
    <col min="1" max="1" width="36.42578125" style="10" customWidth="1"/>
    <col min="2" max="2" width="10.7109375" style="10" customWidth="1"/>
    <col min="3" max="4" width="15.7109375" style="10" customWidth="1"/>
    <col min="5" max="16384" width="9.140625" style="10"/>
  </cols>
  <sheetData>
    <row r="1" spans="1:4" s="14" customFormat="1">
      <c r="A1" s="533"/>
      <c r="B1" s="533"/>
      <c r="C1" s="533"/>
      <c r="D1" s="533"/>
    </row>
    <row r="2" spans="1:4" s="14" customFormat="1">
      <c r="A2" s="533"/>
      <c r="B2" s="533"/>
      <c r="C2" s="533"/>
      <c r="D2" s="533"/>
    </row>
    <row r="3" spans="1:4" s="14" customFormat="1">
      <c r="A3" s="533"/>
      <c r="B3" s="533"/>
      <c r="C3" s="533"/>
      <c r="D3" s="533"/>
    </row>
    <row r="4" spans="1:4">
      <c r="A4" s="528"/>
      <c r="B4" s="528"/>
      <c r="C4" s="528"/>
      <c r="D4" s="528"/>
    </row>
    <row r="5" spans="1:4">
      <c r="A5" s="528"/>
      <c r="B5" s="528"/>
      <c r="C5" s="528"/>
      <c r="D5" s="528"/>
    </row>
    <row r="6" spans="1:4">
      <c r="A6" s="528"/>
      <c r="B6" s="528"/>
      <c r="C6" s="528"/>
      <c r="D6" s="528"/>
    </row>
    <row r="7" spans="1:4">
      <c r="A7" s="528"/>
      <c r="B7" s="528"/>
      <c r="C7" s="528"/>
      <c r="D7" s="528"/>
    </row>
    <row r="9" spans="1:4">
      <c r="A9" s="10" t="s">
        <v>631</v>
      </c>
      <c r="C9" s="10" t="s">
        <v>632</v>
      </c>
    </row>
    <row r="10" spans="1:4">
      <c r="A10" s="10" t="s">
        <v>633</v>
      </c>
      <c r="C10" s="10" t="s">
        <v>632</v>
      </c>
    </row>
    <row r="11" spans="1:4">
      <c r="A11" s="10" t="s">
        <v>634</v>
      </c>
      <c r="C11" s="10" t="s">
        <v>635</v>
      </c>
    </row>
    <row r="12" spans="1:4">
      <c r="A12" s="10" t="s">
        <v>636</v>
      </c>
      <c r="C12" s="10" t="s">
        <v>637</v>
      </c>
    </row>
    <row r="13" spans="1:4">
      <c r="A13" s="10" t="s">
        <v>632</v>
      </c>
      <c r="C13" s="10" t="s">
        <v>638</v>
      </c>
    </row>
    <row r="14" spans="1:4">
      <c r="A14" s="10" t="s">
        <v>632</v>
      </c>
      <c r="C14" s="10" t="s">
        <v>639</v>
      </c>
    </row>
    <row r="15" spans="1:4">
      <c r="A15" s="10" t="s">
        <v>640</v>
      </c>
      <c r="C15" s="10" t="s">
        <v>641</v>
      </c>
    </row>
    <row r="16" spans="1:4">
      <c r="A16" s="10" t="s">
        <v>642</v>
      </c>
    </row>
    <row r="17" spans="1:4">
      <c r="A17" s="10" t="s">
        <v>643</v>
      </c>
    </row>
    <row r="18" spans="1:4">
      <c r="A18" s="10" t="s">
        <v>644</v>
      </c>
    </row>
    <row r="19" spans="1:4">
      <c r="A19" s="10" t="s">
        <v>645</v>
      </c>
    </row>
    <row r="20" spans="1:4">
      <c r="A20" s="10" t="s">
        <v>645</v>
      </c>
    </row>
    <row r="22" spans="1:4">
      <c r="A22" s="529" t="s">
        <v>646</v>
      </c>
      <c r="B22" s="529"/>
      <c r="C22" s="529"/>
      <c r="D22" s="529"/>
    </row>
    <row r="23" spans="1:4">
      <c r="A23" s="16" t="s">
        <v>647</v>
      </c>
      <c r="B23" s="16"/>
      <c r="C23" s="19" t="s">
        <v>648</v>
      </c>
      <c r="D23" s="19" t="s">
        <v>649</v>
      </c>
    </row>
    <row r="24" spans="1:4">
      <c r="A24" s="16" t="s">
        <v>650</v>
      </c>
      <c r="B24" s="16"/>
      <c r="C24" s="16">
        <f>ROUND(SUM('1.0 Összesítő'!B2:B25),0)</f>
        <v>0</v>
      </c>
      <c r="D24" s="16">
        <f>ROUND(SUM('1.0 Összesítő'!C2:C25),0)</f>
        <v>0</v>
      </c>
    </row>
    <row r="25" spans="1:4">
      <c r="A25" s="16" t="s">
        <v>651</v>
      </c>
      <c r="B25" s="16"/>
      <c r="C25" s="16">
        <f>ROUND(C24,0)</f>
        <v>0</v>
      </c>
      <c r="D25" s="16">
        <f>ROUND(D24,0)</f>
        <v>0</v>
      </c>
    </row>
    <row r="26" spans="1:4">
      <c r="A26" s="10" t="s">
        <v>652</v>
      </c>
      <c r="C26" s="530">
        <f>ROUND(C25+D25,0)</f>
        <v>0</v>
      </c>
      <c r="D26" s="530"/>
    </row>
    <row r="27" spans="1:4">
      <c r="A27" s="16" t="s">
        <v>653</v>
      </c>
      <c r="B27" s="17">
        <v>0.27</v>
      </c>
      <c r="C27" s="531">
        <f>ROUND(C26*B27,0)</f>
        <v>0</v>
      </c>
      <c r="D27" s="531"/>
    </row>
    <row r="28" spans="1:4">
      <c r="A28" s="16" t="s">
        <v>654</v>
      </c>
      <c r="B28" s="16"/>
      <c r="C28" s="532">
        <f>ROUND(C26+C27,0)</f>
        <v>0</v>
      </c>
      <c r="D28" s="532"/>
    </row>
    <row r="32" spans="1:4">
      <c r="B32" s="530" t="s">
        <v>655</v>
      </c>
      <c r="C32" s="530"/>
    </row>
    <row r="34" spans="1:1">
      <c r="A34" s="18"/>
    </row>
    <row r="35" spans="1:1">
      <c r="A35" s="18"/>
    </row>
    <row r="36" spans="1:1">
      <c r="A36" s="18"/>
    </row>
  </sheetData>
  <mergeCells count="12">
    <mergeCell ref="A1:D1"/>
    <mergeCell ref="A2:D2"/>
    <mergeCell ref="A3:D3"/>
    <mergeCell ref="A4:D4"/>
    <mergeCell ref="A5:D5"/>
    <mergeCell ref="A6:D6"/>
    <mergeCell ref="A7:D7"/>
    <mergeCell ref="A22:D22"/>
    <mergeCell ref="C26:D26"/>
    <mergeCell ref="C27:D27"/>
    <mergeCell ref="C28:D28"/>
    <mergeCell ref="B32:C32"/>
  </mergeCells>
  <pageMargins left="1" right="1" top="1" bottom="1" header="0.41666666666666669" footer="0.41666666666666669"/>
  <pageSetup paperSize="9" orientation="portrait" useFirstPageNumber="1"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heetViews>
  <sheetFormatPr defaultRowHeight="12.7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c r="A1" s="7" t="s">
        <v>3</v>
      </c>
      <c r="B1" s="3" t="s">
        <v>4</v>
      </c>
      <c r="C1" s="3" t="s">
        <v>5</v>
      </c>
      <c r="D1" s="5" t="s">
        <v>6</v>
      </c>
      <c r="E1" s="3" t="s">
        <v>7</v>
      </c>
      <c r="F1" s="5" t="s">
        <v>8</v>
      </c>
      <c r="G1" s="5" t="s">
        <v>9</v>
      </c>
      <c r="H1" s="5" t="s">
        <v>10</v>
      </c>
      <c r="I1" s="5" t="s">
        <v>11</v>
      </c>
    </row>
    <row r="2" spans="1:9" ht="76.5">
      <c r="A2" s="8">
        <v>1</v>
      </c>
      <c r="B2" s="1" t="s">
        <v>493</v>
      </c>
      <c r="C2" s="2" t="s">
        <v>494</v>
      </c>
      <c r="D2" s="6">
        <v>2736.6</v>
      </c>
      <c r="E2" s="1" t="s">
        <v>21</v>
      </c>
      <c r="F2" s="6">
        <v>0</v>
      </c>
      <c r="G2" s="6">
        <v>0</v>
      </c>
      <c r="H2" s="6">
        <f>ROUND(D2*F2, 0)</f>
        <v>0</v>
      </c>
      <c r="I2" s="6">
        <f>ROUND(D2*G2, 0)</f>
        <v>0</v>
      </c>
    </row>
    <row r="4" spans="1:9" ht="63.75">
      <c r="A4" s="8">
        <v>2</v>
      </c>
      <c r="B4" s="1" t="s">
        <v>495</v>
      </c>
      <c r="C4" s="2" t="s">
        <v>496</v>
      </c>
      <c r="D4" s="6">
        <v>2503.8000000000002</v>
      </c>
      <c r="E4" s="1" t="s">
        <v>21</v>
      </c>
      <c r="F4" s="6">
        <v>0</v>
      </c>
      <c r="G4" s="6">
        <v>0</v>
      </c>
      <c r="H4" s="6">
        <f>ROUND(D4*F4, 0)</f>
        <v>0</v>
      </c>
      <c r="I4" s="6">
        <f>ROUND(D4*G4, 0)</f>
        <v>0</v>
      </c>
    </row>
    <row r="6" spans="1:9" ht="76.5">
      <c r="A6" s="8">
        <v>3</v>
      </c>
      <c r="B6" s="1" t="s">
        <v>497</v>
      </c>
      <c r="C6" s="2" t="s">
        <v>498</v>
      </c>
      <c r="D6" s="6">
        <v>838.08</v>
      </c>
      <c r="E6" s="1" t="s">
        <v>21</v>
      </c>
      <c r="F6" s="6">
        <v>0</v>
      </c>
      <c r="G6" s="6">
        <v>0</v>
      </c>
      <c r="H6" s="6">
        <f>ROUND(D6*F6, 0)</f>
        <v>0</v>
      </c>
      <c r="I6" s="6">
        <f>ROUND(D6*G6, 0)</f>
        <v>0</v>
      </c>
    </row>
    <row r="8" spans="1:9" ht="63.75">
      <c r="A8" s="8">
        <v>4</v>
      </c>
      <c r="B8" s="1" t="s">
        <v>499</v>
      </c>
      <c r="C8" s="2" t="s">
        <v>500</v>
      </c>
      <c r="D8" s="6">
        <v>1367.51</v>
      </c>
      <c r="E8" s="1" t="s">
        <v>21</v>
      </c>
      <c r="F8" s="6">
        <v>0</v>
      </c>
      <c r="G8" s="6">
        <v>0</v>
      </c>
      <c r="H8" s="6">
        <f>ROUND(D8*F8, 0)</f>
        <v>0</v>
      </c>
      <c r="I8" s="6">
        <f>ROUND(D8*G8, 0)</f>
        <v>0</v>
      </c>
    </row>
    <row r="10" spans="1:9" ht="89.25">
      <c r="A10" s="8">
        <v>5</v>
      </c>
      <c r="B10" s="1" t="s">
        <v>501</v>
      </c>
      <c r="C10" s="2" t="s">
        <v>502</v>
      </c>
      <c r="D10" s="6">
        <v>10</v>
      </c>
      <c r="E10" s="1" t="s">
        <v>21</v>
      </c>
      <c r="F10" s="6">
        <v>0</v>
      </c>
      <c r="G10" s="6">
        <v>0</v>
      </c>
      <c r="H10" s="6">
        <f>ROUND(D10*F10, 0)</f>
        <v>0</v>
      </c>
      <c r="I10" s="6">
        <f>ROUND(D10*G10, 0)</f>
        <v>0</v>
      </c>
    </row>
    <row r="11" spans="1:9">
      <c r="C11" s="2" t="s">
        <v>503</v>
      </c>
    </row>
    <row r="13" spans="1:9" s="9" customFormat="1">
      <c r="A13" s="7"/>
      <c r="B13" s="3"/>
      <c r="C13" s="3" t="s">
        <v>25</v>
      </c>
      <c r="D13" s="5"/>
      <c r="E13" s="3"/>
      <c r="F13" s="5"/>
      <c r="G13" s="5"/>
      <c r="H13" s="5">
        <f>ROUND(SUM(H2:H12),0)</f>
        <v>0</v>
      </c>
      <c r="I13" s="5">
        <f>ROUND(SUM(I2:I12),0)</f>
        <v>0</v>
      </c>
    </row>
  </sheetData>
  <pageMargins left="0.2361111111111111" right="0.2361111111111111" top="0.69444444444444442" bottom="0.69444444444444442" header="0.41666666666666669" footer="0.41666666666666669"/>
  <pageSetup paperSize="9" orientation="portrait" useFirstPageNumber="1" verticalDpi="0" r:id="rId1"/>
  <headerFooter>
    <oddHeader>&amp;L&amp;"Times New Roman CE,bold"&amp;10 Felületképzés</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workbookViewId="0"/>
  </sheetViews>
  <sheetFormatPr defaultRowHeight="12.7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c r="A1" s="7" t="s">
        <v>3</v>
      </c>
      <c r="B1" s="3" t="s">
        <v>4</v>
      </c>
      <c r="C1" s="3" t="s">
        <v>5</v>
      </c>
      <c r="D1" s="5" t="s">
        <v>6</v>
      </c>
      <c r="E1" s="3" t="s">
        <v>7</v>
      </c>
      <c r="F1" s="5" t="s">
        <v>8</v>
      </c>
      <c r="G1" s="5" t="s">
        <v>9</v>
      </c>
      <c r="H1" s="5" t="s">
        <v>10</v>
      </c>
      <c r="I1" s="5" t="s">
        <v>11</v>
      </c>
    </row>
    <row r="2" spans="1:9" ht="76.5">
      <c r="A2" s="8">
        <v>1</v>
      </c>
      <c r="B2" s="1" t="s">
        <v>505</v>
      </c>
      <c r="C2" s="2" t="s">
        <v>506</v>
      </c>
      <c r="D2" s="6">
        <v>540</v>
      </c>
      <c r="E2" s="1" t="s">
        <v>21</v>
      </c>
      <c r="F2" s="6">
        <v>0</v>
      </c>
      <c r="G2" s="6">
        <v>0</v>
      </c>
      <c r="H2" s="6">
        <f>ROUND(D2*F2, 0)</f>
        <v>0</v>
      </c>
      <c r="I2" s="6">
        <f>ROUND(D2*G2, 0)</f>
        <v>0</v>
      </c>
    </row>
    <row r="4" spans="1:9" ht="76.5">
      <c r="A4" s="8">
        <v>2</v>
      </c>
      <c r="B4" s="1" t="s">
        <v>507</v>
      </c>
      <c r="C4" s="2" t="s">
        <v>508</v>
      </c>
      <c r="D4" s="6">
        <v>113.3</v>
      </c>
      <c r="E4" s="1" t="s">
        <v>21</v>
      </c>
      <c r="F4" s="6">
        <v>0</v>
      </c>
      <c r="G4" s="6">
        <v>0</v>
      </c>
      <c r="H4" s="6">
        <f>ROUND(D4*F4, 0)</f>
        <v>0</v>
      </c>
      <c r="I4" s="6">
        <f>ROUND(D4*G4, 0)</f>
        <v>0</v>
      </c>
    </row>
    <row r="6" spans="1:9" ht="76.5">
      <c r="A6" s="8">
        <v>3</v>
      </c>
      <c r="B6" s="1" t="s">
        <v>509</v>
      </c>
      <c r="C6" s="2" t="s">
        <v>510</v>
      </c>
      <c r="D6" s="6">
        <v>81.099999999999994</v>
      </c>
      <c r="E6" s="1" t="s">
        <v>21</v>
      </c>
      <c r="F6" s="6">
        <v>0</v>
      </c>
      <c r="G6" s="6">
        <v>0</v>
      </c>
      <c r="H6" s="6">
        <f>ROUND(D6*F6, 0)</f>
        <v>0</v>
      </c>
      <c r="I6" s="6">
        <f>ROUND(D6*G6, 0)</f>
        <v>0</v>
      </c>
    </row>
    <row r="7" spans="1:9" ht="38.25">
      <c r="C7" s="2" t="s">
        <v>511</v>
      </c>
    </row>
    <row r="9" spans="1:9" ht="76.5">
      <c r="A9" s="8">
        <v>4</v>
      </c>
      <c r="B9" s="1" t="s">
        <v>512</v>
      </c>
      <c r="C9" s="2" t="s">
        <v>513</v>
      </c>
      <c r="D9" s="6">
        <v>540</v>
      </c>
      <c r="E9" s="1" t="s">
        <v>21</v>
      </c>
      <c r="F9" s="6">
        <v>0</v>
      </c>
      <c r="G9" s="6">
        <v>0</v>
      </c>
      <c r="H9" s="6">
        <f>ROUND(D9*F9, 0)</f>
        <v>0</v>
      </c>
      <c r="I9" s="6">
        <f>ROUND(D9*G9, 0)</f>
        <v>0</v>
      </c>
    </row>
    <row r="10" spans="1:9" ht="38.25">
      <c r="C10" s="2" t="s">
        <v>514</v>
      </c>
    </row>
    <row r="12" spans="1:9" ht="89.25">
      <c r="A12" s="8">
        <v>5</v>
      </c>
      <c r="B12" s="1" t="s">
        <v>515</v>
      </c>
      <c r="C12" s="2" t="s">
        <v>516</v>
      </c>
      <c r="D12" s="6">
        <v>58</v>
      </c>
      <c r="E12" s="1" t="s">
        <v>21</v>
      </c>
      <c r="F12" s="6">
        <v>0</v>
      </c>
      <c r="G12" s="6">
        <v>0</v>
      </c>
      <c r="H12" s="6">
        <f>ROUND(D12*F12, 0)</f>
        <v>0</v>
      </c>
      <c r="I12" s="6">
        <f>ROUND(D12*G12, 0)</f>
        <v>0</v>
      </c>
    </row>
    <row r="13" spans="1:9" ht="38.25">
      <c r="C13" s="2" t="s">
        <v>517</v>
      </c>
    </row>
    <row r="15" spans="1:9" ht="76.5">
      <c r="A15" s="8">
        <v>6</v>
      </c>
      <c r="B15" s="1" t="s">
        <v>518</v>
      </c>
      <c r="C15" s="2" t="s">
        <v>519</v>
      </c>
      <c r="D15" s="6">
        <v>81.099999999999994</v>
      </c>
      <c r="E15" s="1" t="s">
        <v>21</v>
      </c>
      <c r="F15" s="6">
        <v>0</v>
      </c>
      <c r="G15" s="6">
        <v>0</v>
      </c>
      <c r="H15" s="6">
        <f>ROUND(D15*F15, 0)</f>
        <v>0</v>
      </c>
      <c r="I15" s="6">
        <f>ROUND(D15*G15, 0)</f>
        <v>0</v>
      </c>
    </row>
    <row r="16" spans="1:9" ht="25.5">
      <c r="C16" s="2" t="s">
        <v>520</v>
      </c>
    </row>
    <row r="18" spans="1:9" ht="76.5">
      <c r="A18" s="8">
        <v>7</v>
      </c>
      <c r="B18" s="1" t="s">
        <v>521</v>
      </c>
      <c r="C18" s="2" t="s">
        <v>522</v>
      </c>
      <c r="D18" s="6">
        <v>623.9</v>
      </c>
      <c r="E18" s="1" t="s">
        <v>21</v>
      </c>
      <c r="F18" s="6">
        <v>0</v>
      </c>
      <c r="G18" s="6">
        <v>0</v>
      </c>
      <c r="H18" s="6">
        <f>ROUND(D18*F18, 0)</f>
        <v>0</v>
      </c>
      <c r="I18" s="6">
        <f>ROUND(D18*G18, 0)</f>
        <v>0</v>
      </c>
    </row>
    <row r="19" spans="1:9" ht="38.25">
      <c r="C19" s="2" t="s">
        <v>523</v>
      </c>
    </row>
    <row r="21" spans="1:9" ht="76.5">
      <c r="A21" s="8">
        <v>8</v>
      </c>
      <c r="B21" s="1" t="s">
        <v>524</v>
      </c>
      <c r="C21" s="2" t="s">
        <v>525</v>
      </c>
      <c r="D21" s="6">
        <v>45.2</v>
      </c>
      <c r="E21" s="1" t="s">
        <v>21</v>
      </c>
      <c r="F21" s="6">
        <v>0</v>
      </c>
      <c r="G21" s="6">
        <v>0</v>
      </c>
      <c r="H21" s="6">
        <f>ROUND(D21*F21, 0)</f>
        <v>0</v>
      </c>
      <c r="I21" s="6">
        <f>ROUND(D21*G21, 0)</f>
        <v>0</v>
      </c>
    </row>
    <row r="23" spans="1:9" ht="76.5">
      <c r="A23" s="8">
        <v>9</v>
      </c>
      <c r="B23" s="1" t="s">
        <v>526</v>
      </c>
      <c r="C23" s="2" t="s">
        <v>527</v>
      </c>
      <c r="D23" s="6">
        <v>26</v>
      </c>
      <c r="E23" s="1" t="s">
        <v>21</v>
      </c>
      <c r="F23" s="6">
        <v>0</v>
      </c>
      <c r="G23" s="6">
        <v>0</v>
      </c>
      <c r="H23" s="6">
        <f>ROUND(D23*F23, 0)</f>
        <v>0</v>
      </c>
      <c r="I23" s="6">
        <f>ROUND(D23*G23, 0)</f>
        <v>0</v>
      </c>
    </row>
    <row r="25" spans="1:9" ht="89.25">
      <c r="A25" s="8">
        <v>10</v>
      </c>
      <c r="B25" s="1" t="s">
        <v>528</v>
      </c>
      <c r="C25" s="2" t="s">
        <v>529</v>
      </c>
      <c r="D25" s="6">
        <v>81.099999999999994</v>
      </c>
      <c r="E25" s="1" t="s">
        <v>21</v>
      </c>
      <c r="F25" s="6">
        <v>0</v>
      </c>
      <c r="G25" s="6">
        <v>0</v>
      </c>
      <c r="H25" s="6">
        <f>ROUND(D25*F25, 0)</f>
        <v>0</v>
      </c>
      <c r="I25" s="6">
        <f>ROUND(D25*G25, 0)</f>
        <v>0</v>
      </c>
    </row>
    <row r="26" spans="1:9">
      <c r="C26" s="2" t="s">
        <v>530</v>
      </c>
    </row>
    <row r="28" spans="1:9" ht="76.5">
      <c r="A28" s="8">
        <v>11</v>
      </c>
      <c r="B28" s="1" t="s">
        <v>531</v>
      </c>
      <c r="C28" s="2" t="s">
        <v>532</v>
      </c>
      <c r="D28" s="6">
        <v>32.1</v>
      </c>
      <c r="E28" s="1" t="s">
        <v>21</v>
      </c>
      <c r="F28" s="6">
        <v>0</v>
      </c>
      <c r="G28" s="6">
        <v>0</v>
      </c>
      <c r="H28" s="6">
        <f>ROUND(D28*F28, 0)</f>
        <v>0</v>
      </c>
      <c r="I28" s="6">
        <f>ROUND(D28*G28, 0)</f>
        <v>0</v>
      </c>
    </row>
    <row r="30" spans="1:9" ht="76.5">
      <c r="A30" s="8">
        <v>12</v>
      </c>
      <c r="B30" s="1" t="s">
        <v>533</v>
      </c>
      <c r="C30" s="2" t="s">
        <v>534</v>
      </c>
      <c r="D30" s="6">
        <v>176.4</v>
      </c>
      <c r="E30" s="1" t="s">
        <v>21</v>
      </c>
      <c r="F30" s="6">
        <v>0</v>
      </c>
      <c r="G30" s="6">
        <v>0</v>
      </c>
      <c r="H30" s="6">
        <f>ROUND(D30*F30, 0)</f>
        <v>0</v>
      </c>
      <c r="I30" s="6">
        <f>ROUND(D30*G30, 0)</f>
        <v>0</v>
      </c>
    </row>
    <row r="32" spans="1:9" ht="76.5">
      <c r="A32" s="8">
        <v>13</v>
      </c>
      <c r="B32" s="1" t="s">
        <v>535</v>
      </c>
      <c r="C32" s="2" t="s">
        <v>536</v>
      </c>
      <c r="D32" s="6">
        <v>469.6</v>
      </c>
      <c r="E32" s="1" t="s">
        <v>21</v>
      </c>
      <c r="F32" s="6">
        <v>0</v>
      </c>
      <c r="G32" s="6">
        <v>0</v>
      </c>
      <c r="H32" s="6">
        <f>ROUND(D32*F32, 0)</f>
        <v>0</v>
      </c>
      <c r="I32" s="6">
        <f>ROUND(D32*G32, 0)</f>
        <v>0</v>
      </c>
    </row>
    <row r="33" spans="1:9" ht="25.5">
      <c r="C33" s="2" t="s">
        <v>537</v>
      </c>
    </row>
    <row r="35" spans="1:9" ht="76.5">
      <c r="A35" s="8">
        <v>14</v>
      </c>
      <c r="B35" s="1" t="s">
        <v>538</v>
      </c>
      <c r="C35" s="2" t="s">
        <v>539</v>
      </c>
      <c r="D35" s="6">
        <v>346.85</v>
      </c>
      <c r="E35" s="1" t="s">
        <v>21</v>
      </c>
      <c r="F35" s="6">
        <v>0</v>
      </c>
      <c r="G35" s="6">
        <v>0</v>
      </c>
      <c r="H35" s="6">
        <f>ROUND(D35*F35, 0)</f>
        <v>0</v>
      </c>
      <c r="I35" s="6">
        <f>ROUND(D35*G35, 0)</f>
        <v>0</v>
      </c>
    </row>
    <row r="36" spans="1:9">
      <c r="C36" s="2" t="s">
        <v>540</v>
      </c>
    </row>
    <row r="38" spans="1:9" ht="63.75">
      <c r="A38" s="8">
        <v>15</v>
      </c>
      <c r="B38" s="1" t="s">
        <v>541</v>
      </c>
      <c r="C38" s="2" t="s">
        <v>542</v>
      </c>
      <c r="D38" s="6">
        <v>664.45</v>
      </c>
      <c r="E38" s="1" t="s">
        <v>127</v>
      </c>
      <c r="F38" s="6">
        <v>0</v>
      </c>
      <c r="G38" s="6">
        <v>0</v>
      </c>
      <c r="H38" s="6">
        <f>ROUND(D38*F38, 0)</f>
        <v>0</v>
      </c>
      <c r="I38" s="6">
        <f>ROUND(D38*G38, 0)</f>
        <v>0</v>
      </c>
    </row>
    <row r="40" spans="1:9" ht="63.75">
      <c r="A40" s="8">
        <v>16</v>
      </c>
      <c r="B40" s="1" t="s">
        <v>543</v>
      </c>
      <c r="C40" s="2" t="s">
        <v>544</v>
      </c>
      <c r="D40" s="6">
        <v>816.45</v>
      </c>
      <c r="E40" s="1" t="s">
        <v>21</v>
      </c>
      <c r="F40" s="6">
        <v>0</v>
      </c>
      <c r="G40" s="6">
        <v>0</v>
      </c>
      <c r="H40" s="6">
        <f>ROUND(D40*F40, 0)</f>
        <v>0</v>
      </c>
      <c r="I40" s="6">
        <f>ROUND(D40*G40, 0)</f>
        <v>0</v>
      </c>
    </row>
    <row r="42" spans="1:9" ht="89.25">
      <c r="A42" s="8">
        <v>17</v>
      </c>
      <c r="B42" s="1" t="s">
        <v>545</v>
      </c>
      <c r="C42" s="2" t="s">
        <v>546</v>
      </c>
      <c r="D42" s="6">
        <v>81.099999999999994</v>
      </c>
      <c r="E42" s="1" t="s">
        <v>21</v>
      </c>
      <c r="F42" s="6">
        <v>0</v>
      </c>
      <c r="G42" s="6">
        <v>0</v>
      </c>
      <c r="H42" s="6">
        <f>ROUND(D42*F42, 0)</f>
        <v>0</v>
      </c>
      <c r="I42" s="6">
        <f>ROUND(D42*G42, 0)</f>
        <v>0</v>
      </c>
    </row>
    <row r="43" spans="1:9" ht="25.5">
      <c r="C43" s="2" t="s">
        <v>547</v>
      </c>
    </row>
    <row r="45" spans="1:9" ht="89.25">
      <c r="A45" s="8">
        <v>18</v>
      </c>
      <c r="B45" s="1" t="s">
        <v>548</v>
      </c>
      <c r="C45" s="2" t="s">
        <v>549</v>
      </c>
      <c r="D45" s="6">
        <v>150.71</v>
      </c>
      <c r="E45" s="1" t="s">
        <v>21</v>
      </c>
      <c r="F45" s="6">
        <v>0</v>
      </c>
      <c r="G45" s="6">
        <v>0</v>
      </c>
      <c r="H45" s="6">
        <f>ROUND(D45*F45, 0)</f>
        <v>0</v>
      </c>
      <c r="I45" s="6">
        <f>ROUND(D45*G45, 0)</f>
        <v>0</v>
      </c>
    </row>
    <row r="46" spans="1:9" ht="38.25">
      <c r="C46" s="2" t="s">
        <v>550</v>
      </c>
    </row>
    <row r="48" spans="1:9" ht="89.25">
      <c r="A48" s="8">
        <v>19</v>
      </c>
      <c r="B48" s="1" t="s">
        <v>551</v>
      </c>
      <c r="C48" s="2" t="s">
        <v>552</v>
      </c>
      <c r="D48" s="6">
        <v>151</v>
      </c>
      <c r="E48" s="1" t="s">
        <v>127</v>
      </c>
      <c r="F48" s="6">
        <v>0</v>
      </c>
      <c r="G48" s="6">
        <v>0</v>
      </c>
      <c r="H48" s="6">
        <f>ROUND(D48*F48, 0)</f>
        <v>0</v>
      </c>
      <c r="I48" s="6">
        <f>ROUND(D48*G48, 0)</f>
        <v>0</v>
      </c>
    </row>
    <row r="49" spans="1:9">
      <c r="C49" s="2" t="s">
        <v>553</v>
      </c>
    </row>
    <row r="51" spans="1:9" ht="76.5">
      <c r="A51" s="8">
        <v>20</v>
      </c>
      <c r="B51" s="1" t="s">
        <v>554</v>
      </c>
      <c r="C51" s="2" t="s">
        <v>555</v>
      </c>
      <c r="D51" s="6">
        <v>388</v>
      </c>
      <c r="E51" s="1" t="s">
        <v>16</v>
      </c>
      <c r="F51" s="6">
        <v>0</v>
      </c>
      <c r="G51" s="6">
        <v>0</v>
      </c>
      <c r="H51" s="6">
        <f>ROUND(D51*F51, 0)</f>
        <v>0</v>
      </c>
      <c r="I51" s="6">
        <f>ROUND(D51*G51, 0)</f>
        <v>0</v>
      </c>
    </row>
    <row r="52" spans="1:9" ht="25.5">
      <c r="C52" s="2" t="s">
        <v>556</v>
      </c>
    </row>
    <row r="54" spans="1:9" ht="76.5">
      <c r="A54" s="8">
        <v>21</v>
      </c>
      <c r="B54" s="1" t="s">
        <v>557</v>
      </c>
      <c r="C54" s="2" t="s">
        <v>558</v>
      </c>
      <c r="D54" s="6">
        <v>64.55</v>
      </c>
      <c r="E54" s="1" t="s">
        <v>21</v>
      </c>
      <c r="F54" s="6">
        <v>0</v>
      </c>
      <c r="G54" s="6">
        <v>0</v>
      </c>
      <c r="H54" s="6">
        <f>ROUND(D54*F54, 0)</f>
        <v>0</v>
      </c>
      <c r="I54" s="6">
        <f>ROUND(D54*G54, 0)</f>
        <v>0</v>
      </c>
    </row>
    <row r="55" spans="1:9" ht="89.25">
      <c r="C55" s="2" t="s">
        <v>559</v>
      </c>
    </row>
    <row r="57" spans="1:9" s="9" customFormat="1">
      <c r="A57" s="7"/>
      <c r="B57" s="3"/>
      <c r="C57" s="3" t="s">
        <v>25</v>
      </c>
      <c r="D57" s="5"/>
      <c r="E57" s="3"/>
      <c r="F57" s="5"/>
      <c r="G57" s="5"/>
      <c r="H57" s="5">
        <f>ROUND(SUM(H2:H56),0)</f>
        <v>0</v>
      </c>
      <c r="I57" s="5">
        <f>ROUND(SUM(I2:I56),0)</f>
        <v>0</v>
      </c>
    </row>
  </sheetData>
  <pageMargins left="0.2361111111111111" right="0.2361111111111111" top="0.69444444444444442" bottom="0.69444444444444442" header="0.41666666666666669" footer="0.41666666666666669"/>
  <pageSetup paperSize="9" orientation="portrait" useFirstPageNumber="1" verticalDpi="0" r:id="rId1"/>
  <headerFooter>
    <oddHeader>&amp;L&amp;"Times New Roman CE,bold"&amp;10 Szigetelés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heetViews>
  <sheetFormatPr defaultRowHeight="12.7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c r="A1" s="7" t="s">
        <v>3</v>
      </c>
      <c r="B1" s="3" t="s">
        <v>4</v>
      </c>
      <c r="C1" s="3" t="s">
        <v>5</v>
      </c>
      <c r="D1" s="5" t="s">
        <v>6</v>
      </c>
      <c r="E1" s="3" t="s">
        <v>7</v>
      </c>
      <c r="F1" s="5" t="s">
        <v>8</v>
      </c>
      <c r="G1" s="5" t="s">
        <v>9</v>
      </c>
      <c r="H1" s="5" t="s">
        <v>10</v>
      </c>
      <c r="I1" s="5" t="s">
        <v>11</v>
      </c>
    </row>
    <row r="2" spans="1:9" ht="76.5">
      <c r="A2" s="8">
        <v>1</v>
      </c>
      <c r="B2" s="1" t="s">
        <v>561</v>
      </c>
      <c r="C2" s="2" t="s">
        <v>562</v>
      </c>
      <c r="D2" s="6">
        <v>20</v>
      </c>
      <c r="E2" s="1" t="s">
        <v>16</v>
      </c>
      <c r="F2" s="6">
        <v>0</v>
      </c>
      <c r="G2" s="6">
        <v>0</v>
      </c>
      <c r="H2" s="6">
        <f>ROUND(D2*F2, 0)</f>
        <v>0</v>
      </c>
      <c r="I2" s="6">
        <f>ROUND(D2*G2, 0)</f>
        <v>0</v>
      </c>
    </row>
    <row r="3" spans="1:9" ht="51">
      <c r="C3" s="2" t="s">
        <v>563</v>
      </c>
    </row>
    <row r="5" spans="1:9" ht="76.5">
      <c r="A5" s="8">
        <v>2</v>
      </c>
      <c r="B5" s="1" t="s">
        <v>564</v>
      </c>
      <c r="C5" s="2" t="s">
        <v>562</v>
      </c>
      <c r="D5" s="6">
        <v>12</v>
      </c>
      <c r="E5" s="1" t="s">
        <v>16</v>
      </c>
      <c r="F5" s="6">
        <v>0</v>
      </c>
      <c r="G5" s="6">
        <v>0</v>
      </c>
      <c r="H5" s="6">
        <f>ROUND(D5*F5, 0)</f>
        <v>0</v>
      </c>
      <c r="I5" s="6">
        <f>ROUND(D5*G5, 0)</f>
        <v>0</v>
      </c>
    </row>
    <row r="6" spans="1:9" ht="51">
      <c r="C6" s="2" t="s">
        <v>565</v>
      </c>
    </row>
    <row r="8" spans="1:9" ht="76.5">
      <c r="A8" s="8">
        <v>3</v>
      </c>
      <c r="B8" s="1" t="s">
        <v>566</v>
      </c>
      <c r="C8" s="2" t="s">
        <v>567</v>
      </c>
      <c r="D8" s="6">
        <v>2</v>
      </c>
      <c r="E8" s="1" t="s">
        <v>16</v>
      </c>
      <c r="F8" s="6">
        <v>0</v>
      </c>
      <c r="G8" s="6">
        <v>0</v>
      </c>
      <c r="H8" s="6">
        <f>ROUND(D8*F8, 0)</f>
        <v>0</v>
      </c>
      <c r="I8" s="6">
        <f>ROUND(D8*G8, 0)</f>
        <v>0</v>
      </c>
    </row>
    <row r="9" spans="1:9" ht="38.25">
      <c r="C9" s="2" t="s">
        <v>568</v>
      </c>
    </row>
    <row r="11" spans="1:9" s="9" customFormat="1">
      <c r="A11" s="7"/>
      <c r="B11" s="3"/>
      <c r="C11" s="3" t="s">
        <v>25</v>
      </c>
      <c r="D11" s="5"/>
      <c r="E11" s="3"/>
      <c r="F11" s="5"/>
      <c r="G11" s="5"/>
      <c r="H11" s="5">
        <f>ROUND(SUM(H2:H10),0)</f>
        <v>0</v>
      </c>
      <c r="I11" s="5">
        <f>ROUND(SUM(I2:I10),0)</f>
        <v>0</v>
      </c>
    </row>
  </sheetData>
  <pageMargins left="0.2361111111111111" right="0.2361111111111111" top="0.69444444444444442" bottom="0.69444444444444442" header="0.41666666666666669" footer="0.41666666666666669"/>
  <pageSetup paperSize="9" orientation="portrait" useFirstPageNumber="1" verticalDpi="0" r:id="rId1"/>
  <headerFooter>
    <oddHeader>&amp;L&amp;"Times New Roman CE,bold"&amp;10 Árnyékolók beépítése</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heetViews>
  <sheetFormatPr defaultRowHeight="12.7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c r="A1" s="7" t="s">
        <v>3</v>
      </c>
      <c r="B1" s="3" t="s">
        <v>4</v>
      </c>
      <c r="C1" s="3" t="s">
        <v>5</v>
      </c>
      <c r="D1" s="5" t="s">
        <v>6</v>
      </c>
      <c r="E1" s="3" t="s">
        <v>7</v>
      </c>
      <c r="F1" s="5" t="s">
        <v>8</v>
      </c>
      <c r="G1" s="5" t="s">
        <v>9</v>
      </c>
      <c r="H1" s="5" t="s">
        <v>10</v>
      </c>
      <c r="I1" s="5" t="s">
        <v>11</v>
      </c>
    </row>
    <row r="2" spans="1:9" ht="76.5">
      <c r="A2" s="8">
        <v>1</v>
      </c>
      <c r="B2" s="1" t="s">
        <v>570</v>
      </c>
      <c r="C2" s="2" t="s">
        <v>571</v>
      </c>
      <c r="D2" s="6">
        <v>1</v>
      </c>
      <c r="E2" s="1" t="s">
        <v>16</v>
      </c>
      <c r="F2" s="6">
        <v>0</v>
      </c>
      <c r="G2" s="6">
        <v>0</v>
      </c>
      <c r="H2" s="6">
        <f>ROUND(D2*F2, 0)</f>
        <v>0</v>
      </c>
      <c r="I2" s="6">
        <f>ROUND(D2*G2, 0)</f>
        <v>0</v>
      </c>
    </row>
    <row r="3" spans="1:9" ht="89.25">
      <c r="C3" s="2" t="s">
        <v>572</v>
      </c>
    </row>
    <row r="4" spans="1:9" ht="76.5">
      <c r="C4" s="2" t="s">
        <v>573</v>
      </c>
    </row>
    <row r="5" spans="1:9" ht="76.5">
      <c r="C5" s="2" t="s">
        <v>574</v>
      </c>
    </row>
    <row r="6" spans="1:9" ht="89.25">
      <c r="C6" s="2" t="s">
        <v>575</v>
      </c>
    </row>
    <row r="7" spans="1:9" ht="51">
      <c r="C7" s="2" t="s">
        <v>576</v>
      </c>
    </row>
    <row r="9" spans="1:9" ht="76.5">
      <c r="A9" s="8">
        <v>2</v>
      </c>
      <c r="B9" s="1" t="s">
        <v>577</v>
      </c>
      <c r="C9" s="2" t="s">
        <v>578</v>
      </c>
      <c r="D9" s="6">
        <v>1</v>
      </c>
      <c r="E9" s="1" t="s">
        <v>16</v>
      </c>
      <c r="F9" s="6">
        <v>0</v>
      </c>
      <c r="G9" s="6">
        <v>0</v>
      </c>
      <c r="H9" s="6">
        <f>ROUND(D9*F9, 0)</f>
        <v>0</v>
      </c>
      <c r="I9" s="6">
        <f>ROUND(D9*G9, 0)</f>
        <v>0</v>
      </c>
    </row>
    <row r="10" spans="1:9" ht="76.5">
      <c r="C10" s="2" t="s">
        <v>579</v>
      </c>
    </row>
    <row r="11" spans="1:9" ht="76.5">
      <c r="C11" s="2" t="s">
        <v>580</v>
      </c>
    </row>
    <row r="12" spans="1:9" ht="76.5">
      <c r="C12" s="2" t="s">
        <v>581</v>
      </c>
    </row>
    <row r="13" spans="1:9" ht="89.25">
      <c r="C13" s="2" t="s">
        <v>582</v>
      </c>
    </row>
    <row r="14" spans="1:9" ht="76.5">
      <c r="C14" s="2" t="s">
        <v>583</v>
      </c>
    </row>
    <row r="15" spans="1:9" ht="38.25">
      <c r="C15" s="2" t="s">
        <v>584</v>
      </c>
    </row>
    <row r="17" spans="1:9" ht="89.25">
      <c r="A17" s="8">
        <v>3</v>
      </c>
      <c r="B17" s="1" t="s">
        <v>585</v>
      </c>
      <c r="C17" s="2" t="s">
        <v>586</v>
      </c>
      <c r="D17" s="6">
        <v>3</v>
      </c>
      <c r="E17" s="1" t="s">
        <v>16</v>
      </c>
      <c r="F17" s="6">
        <v>0</v>
      </c>
      <c r="G17" s="6">
        <v>0</v>
      </c>
      <c r="H17" s="6">
        <f>ROUND(D17*F17, 0)</f>
        <v>0</v>
      </c>
      <c r="I17" s="6">
        <f>ROUND(D17*G17, 0)</f>
        <v>0</v>
      </c>
    </row>
    <row r="18" spans="1:9" ht="25.5">
      <c r="C18" s="2" t="s">
        <v>587</v>
      </c>
    </row>
    <row r="20" spans="1:9" ht="76.5">
      <c r="A20" s="8">
        <v>4</v>
      </c>
      <c r="B20" s="1" t="s">
        <v>588</v>
      </c>
      <c r="C20" s="2" t="s">
        <v>589</v>
      </c>
      <c r="D20" s="6">
        <v>2</v>
      </c>
      <c r="E20" s="1" t="s">
        <v>16</v>
      </c>
      <c r="F20" s="6">
        <v>0</v>
      </c>
      <c r="G20" s="6">
        <v>0</v>
      </c>
      <c r="H20" s="6">
        <f>ROUND(D20*F20, 0)</f>
        <v>0</v>
      </c>
      <c r="I20" s="6">
        <f>ROUND(D20*G20, 0)</f>
        <v>0</v>
      </c>
    </row>
    <row r="21" spans="1:9" ht="25.5">
      <c r="C21" s="2" t="s">
        <v>590</v>
      </c>
    </row>
    <row r="23" spans="1:9" ht="63.75">
      <c r="A23" s="8">
        <v>5</v>
      </c>
      <c r="B23" s="1" t="s">
        <v>591</v>
      </c>
      <c r="C23" s="2" t="s">
        <v>592</v>
      </c>
      <c r="D23" s="6">
        <v>3</v>
      </c>
      <c r="E23" s="1" t="s">
        <v>16</v>
      </c>
      <c r="F23" s="6">
        <v>0</v>
      </c>
      <c r="G23" s="6">
        <v>0</v>
      </c>
      <c r="H23" s="6">
        <f>ROUND(D23*F23, 0)</f>
        <v>0</v>
      </c>
      <c r="I23" s="6">
        <f>ROUND(D23*G23, 0)</f>
        <v>0</v>
      </c>
    </row>
    <row r="25" spans="1:9" ht="76.5">
      <c r="A25" s="8">
        <v>6</v>
      </c>
      <c r="B25" s="1" t="s">
        <v>593</v>
      </c>
      <c r="C25" s="2" t="s">
        <v>594</v>
      </c>
      <c r="D25" s="6">
        <v>3</v>
      </c>
      <c r="E25" s="1" t="s">
        <v>16</v>
      </c>
      <c r="F25" s="6">
        <v>0</v>
      </c>
      <c r="G25" s="6">
        <v>0</v>
      </c>
      <c r="H25" s="6">
        <f>ROUND(D25*F25, 0)</f>
        <v>0</v>
      </c>
      <c r="I25" s="6">
        <f>ROUND(D25*G25, 0)</f>
        <v>0</v>
      </c>
    </row>
    <row r="27" spans="1:9" ht="76.5">
      <c r="A27" s="8">
        <v>7</v>
      </c>
      <c r="B27" s="1" t="s">
        <v>595</v>
      </c>
      <c r="C27" s="2" t="s">
        <v>596</v>
      </c>
      <c r="D27" s="6">
        <v>1</v>
      </c>
      <c r="E27" s="1" t="s">
        <v>16</v>
      </c>
      <c r="F27" s="6">
        <v>0</v>
      </c>
      <c r="G27" s="6">
        <v>0</v>
      </c>
      <c r="H27" s="6">
        <f>ROUND(D27*F27, 0)</f>
        <v>0</v>
      </c>
      <c r="I27" s="6">
        <f>ROUND(D27*G27, 0)</f>
        <v>0</v>
      </c>
    </row>
    <row r="29" spans="1:9" ht="63.75">
      <c r="A29" s="8">
        <v>8</v>
      </c>
      <c r="B29" s="1" t="s">
        <v>595</v>
      </c>
      <c r="C29" s="2" t="s">
        <v>597</v>
      </c>
      <c r="D29" s="6">
        <v>1</v>
      </c>
      <c r="E29" s="1" t="s">
        <v>16</v>
      </c>
      <c r="F29" s="6">
        <v>0</v>
      </c>
      <c r="G29" s="6">
        <v>0</v>
      </c>
      <c r="H29" s="6">
        <f>ROUND(D29*F29, 0)</f>
        <v>0</v>
      </c>
      <c r="I29" s="6">
        <f>ROUND(D29*G29, 0)</f>
        <v>0</v>
      </c>
    </row>
    <row r="31" spans="1:9" ht="63.75">
      <c r="A31" s="8">
        <v>9</v>
      </c>
      <c r="B31" s="1" t="s">
        <v>595</v>
      </c>
      <c r="C31" s="2" t="s">
        <v>598</v>
      </c>
      <c r="D31" s="6">
        <v>1</v>
      </c>
      <c r="E31" s="1" t="s">
        <v>16</v>
      </c>
      <c r="F31" s="6">
        <v>0</v>
      </c>
      <c r="G31" s="6">
        <v>0</v>
      </c>
      <c r="H31" s="6">
        <f>ROUND(D31*F31, 0)</f>
        <v>0</v>
      </c>
      <c r="I31" s="6">
        <f>ROUND(D31*G31, 0)</f>
        <v>0</v>
      </c>
    </row>
    <row r="33" spans="1:9" ht="89.25">
      <c r="A33" s="8">
        <v>10</v>
      </c>
      <c r="B33" s="1" t="s">
        <v>599</v>
      </c>
      <c r="C33" s="2" t="s">
        <v>600</v>
      </c>
      <c r="D33" s="6">
        <v>1</v>
      </c>
      <c r="E33" s="1" t="s">
        <v>16</v>
      </c>
      <c r="F33" s="6">
        <v>0</v>
      </c>
      <c r="G33" s="6">
        <v>0</v>
      </c>
      <c r="H33" s="6">
        <f>ROUND(D33*F33, 0)</f>
        <v>0</v>
      </c>
      <c r="I33" s="6">
        <f>ROUND(D33*G33, 0)</f>
        <v>0</v>
      </c>
    </row>
    <row r="34" spans="1:9" ht="89.25">
      <c r="C34" s="2" t="s">
        <v>601</v>
      </c>
    </row>
    <row r="35" spans="1:9" ht="76.5">
      <c r="C35" s="2" t="s">
        <v>602</v>
      </c>
    </row>
    <row r="36" spans="1:9" ht="76.5">
      <c r="C36" s="2" t="s">
        <v>603</v>
      </c>
    </row>
    <row r="38" spans="1:9" ht="89.25">
      <c r="A38" s="8">
        <v>11</v>
      </c>
      <c r="B38" s="1" t="s">
        <v>599</v>
      </c>
      <c r="C38" s="2" t="s">
        <v>604</v>
      </c>
      <c r="D38" s="6">
        <v>1</v>
      </c>
      <c r="E38" s="1" t="s">
        <v>16</v>
      </c>
      <c r="F38" s="6">
        <v>0</v>
      </c>
      <c r="G38" s="6">
        <v>0</v>
      </c>
      <c r="H38" s="6">
        <f>ROUND(D38*F38, 0)</f>
        <v>0</v>
      </c>
      <c r="I38" s="6">
        <f>ROUND(D38*G38, 0)</f>
        <v>0</v>
      </c>
    </row>
    <row r="39" spans="1:9" ht="76.5">
      <c r="C39" s="2" t="s">
        <v>605</v>
      </c>
    </row>
    <row r="40" spans="1:9" ht="76.5">
      <c r="C40" s="2" t="s">
        <v>606</v>
      </c>
    </row>
    <row r="41" spans="1:9" ht="76.5">
      <c r="C41" s="2" t="s">
        <v>607</v>
      </c>
    </row>
    <row r="42" spans="1:9">
      <c r="C42" s="2" t="s">
        <v>608</v>
      </c>
    </row>
    <row r="44" spans="1:9" ht="89.25">
      <c r="A44" s="8">
        <v>12</v>
      </c>
      <c r="B44" s="1" t="s">
        <v>599</v>
      </c>
      <c r="C44" s="2" t="s">
        <v>600</v>
      </c>
      <c r="D44" s="6">
        <v>1</v>
      </c>
      <c r="E44" s="1" t="s">
        <v>16</v>
      </c>
      <c r="F44" s="6">
        <v>0</v>
      </c>
      <c r="G44" s="6">
        <v>0</v>
      </c>
      <c r="H44" s="6">
        <f>ROUND(D44*F44, 0)</f>
        <v>0</v>
      </c>
      <c r="I44" s="6">
        <f>ROUND(D44*G44, 0)</f>
        <v>0</v>
      </c>
    </row>
    <row r="45" spans="1:9" ht="89.25">
      <c r="C45" s="2" t="s">
        <v>601</v>
      </c>
    </row>
    <row r="46" spans="1:9" ht="76.5">
      <c r="C46" s="2" t="s">
        <v>602</v>
      </c>
    </row>
    <row r="47" spans="1:9" ht="76.5">
      <c r="C47" s="2" t="s">
        <v>609</v>
      </c>
    </row>
    <row r="49" spans="1:9" ht="89.25">
      <c r="A49" s="8">
        <v>13</v>
      </c>
      <c r="B49" s="1" t="s">
        <v>599</v>
      </c>
      <c r="C49" s="2" t="s">
        <v>600</v>
      </c>
      <c r="D49" s="6">
        <v>1</v>
      </c>
      <c r="E49" s="1" t="s">
        <v>16</v>
      </c>
      <c r="F49" s="6">
        <v>0</v>
      </c>
      <c r="G49" s="6">
        <v>0</v>
      </c>
      <c r="H49" s="6">
        <f>ROUND(D49*F49, 0)</f>
        <v>0</v>
      </c>
      <c r="I49" s="6">
        <f>ROUND(D49*G49, 0)</f>
        <v>0</v>
      </c>
    </row>
    <row r="50" spans="1:9" ht="89.25">
      <c r="C50" s="2" t="s">
        <v>601</v>
      </c>
    </row>
    <row r="51" spans="1:9" ht="76.5">
      <c r="C51" s="2" t="s">
        <v>602</v>
      </c>
    </row>
    <row r="52" spans="1:9" ht="76.5">
      <c r="C52" s="2" t="s">
        <v>610</v>
      </c>
    </row>
    <row r="54" spans="1:9" s="9" customFormat="1">
      <c r="A54" s="7"/>
      <c r="B54" s="3"/>
      <c r="C54" s="3" t="s">
        <v>25</v>
      </c>
      <c r="D54" s="5"/>
      <c r="E54" s="3"/>
      <c r="F54" s="5"/>
      <c r="G54" s="5"/>
      <c r="H54" s="5">
        <f>ROUND(SUM(H2:H53),0)</f>
        <v>0</v>
      </c>
      <c r="I54" s="5">
        <f>ROUND(SUM(I2:I53),0)</f>
        <v>0</v>
      </c>
    </row>
  </sheetData>
  <pageMargins left="0.2361111111111111" right="0.2361111111111111" top="0.69444444444444442" bottom="0.69444444444444442" header="0.41666666666666669" footer="0.41666666666666669"/>
  <pageSetup paperSize="9" orientation="portrait" useFirstPageNumber="1" verticalDpi="0" r:id="rId1"/>
  <headerFooter>
    <oddHeader>&amp;L&amp;"Times New Roman CE,bold"&amp;10 Beépített berendezési tárgyak elhelyezése</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heetViews>
  <sheetFormatPr defaultRowHeight="12.7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c r="A1" s="7" t="s">
        <v>3</v>
      </c>
      <c r="B1" s="3" t="s">
        <v>4</v>
      </c>
      <c r="C1" s="3" t="s">
        <v>5</v>
      </c>
      <c r="D1" s="5" t="s">
        <v>6</v>
      </c>
      <c r="E1" s="3" t="s">
        <v>7</v>
      </c>
      <c r="F1" s="5" t="s">
        <v>8</v>
      </c>
      <c r="G1" s="5" t="s">
        <v>9</v>
      </c>
      <c r="H1" s="5" t="s">
        <v>10</v>
      </c>
      <c r="I1" s="5" t="s">
        <v>11</v>
      </c>
    </row>
    <row r="2" spans="1:9" ht="76.5">
      <c r="A2" s="8">
        <v>1</v>
      </c>
      <c r="B2" s="1" t="s">
        <v>612</v>
      </c>
      <c r="C2" s="2" t="s">
        <v>613</v>
      </c>
      <c r="D2" s="6">
        <v>6</v>
      </c>
      <c r="E2" s="1" t="s">
        <v>127</v>
      </c>
      <c r="F2" s="6">
        <v>0</v>
      </c>
      <c r="G2" s="6">
        <v>0</v>
      </c>
      <c r="H2" s="6">
        <f>ROUND(D2*F2, 0)</f>
        <v>0</v>
      </c>
      <c r="I2" s="6">
        <f>ROUND(D2*G2, 0)</f>
        <v>0</v>
      </c>
    </row>
    <row r="3" spans="1:9" ht="25.5">
      <c r="C3" s="2" t="s">
        <v>614</v>
      </c>
    </row>
    <row r="5" spans="1:9" s="9" customFormat="1">
      <c r="A5" s="7"/>
      <c r="B5" s="3"/>
      <c r="C5" s="3" t="s">
        <v>25</v>
      </c>
      <c r="D5" s="5"/>
      <c r="E5" s="3"/>
      <c r="F5" s="5"/>
      <c r="G5" s="5"/>
      <c r="H5" s="5">
        <f>ROUND(SUM(H2:H4),0)</f>
        <v>0</v>
      </c>
      <c r="I5" s="5">
        <f>ROUND(SUM(I2:I4),0)</f>
        <v>0</v>
      </c>
    </row>
  </sheetData>
  <pageMargins left="0.2361111111111111" right="0.2361111111111111" top="0.69444444444444442" bottom="0.69444444444444442" header="0.41666666666666669" footer="0.41666666666666669"/>
  <pageSetup paperSize="9" orientation="portrait" useFirstPageNumber="1" verticalDpi="0" r:id="rId1"/>
  <headerFooter>
    <oddHeader>&amp;L&amp;"Times New Roman CE,bold"&amp;10 Közműcsatorna-építés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heetViews>
  <sheetFormatPr defaultRowHeight="12.7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c r="A1" s="7" t="s">
        <v>3</v>
      </c>
      <c r="B1" s="3" t="s">
        <v>4</v>
      </c>
      <c r="C1" s="3" t="s">
        <v>5</v>
      </c>
      <c r="D1" s="5" t="s">
        <v>6</v>
      </c>
      <c r="E1" s="3" t="s">
        <v>7</v>
      </c>
      <c r="F1" s="5" t="s">
        <v>8</v>
      </c>
      <c r="G1" s="5" t="s">
        <v>9</v>
      </c>
      <c r="H1" s="5" t="s">
        <v>10</v>
      </c>
      <c r="I1" s="5" t="s">
        <v>11</v>
      </c>
    </row>
    <row r="2" spans="1:9" ht="38.25">
      <c r="A2" s="8">
        <v>1</v>
      </c>
      <c r="B2" s="1" t="s">
        <v>616</v>
      </c>
      <c r="C2" s="2" t="s">
        <v>617</v>
      </c>
      <c r="D2" s="6">
        <v>4.67</v>
      </c>
      <c r="E2" s="1" t="s">
        <v>49</v>
      </c>
      <c r="F2" s="6">
        <v>0</v>
      </c>
      <c r="G2" s="6">
        <v>0</v>
      </c>
      <c r="H2" s="6">
        <f>ROUND(D2*F2, 0)</f>
        <v>0</v>
      </c>
      <c r="I2" s="6">
        <f>ROUND(D2*G2, 0)</f>
        <v>0</v>
      </c>
    </row>
    <row r="4" spans="1:9" ht="38.25">
      <c r="A4" s="8">
        <v>2</v>
      </c>
      <c r="B4" s="1" t="s">
        <v>618</v>
      </c>
      <c r="C4" s="2" t="s">
        <v>619</v>
      </c>
      <c r="D4" s="6">
        <v>60</v>
      </c>
      <c r="E4" s="1" t="s">
        <v>21</v>
      </c>
      <c r="F4" s="6">
        <v>0</v>
      </c>
      <c r="G4" s="6">
        <v>0</v>
      </c>
      <c r="H4" s="6">
        <f>ROUND(D4*F4, 0)</f>
        <v>0</v>
      </c>
      <c r="I4" s="6">
        <f>ROUND(D4*G4, 0)</f>
        <v>0</v>
      </c>
    </row>
    <row r="6" spans="1:9" ht="63.75">
      <c r="A6" s="8">
        <v>3</v>
      </c>
      <c r="B6" s="1" t="s">
        <v>620</v>
      </c>
      <c r="C6" s="2" t="s">
        <v>622</v>
      </c>
      <c r="D6" s="6">
        <v>78.91</v>
      </c>
      <c r="E6" s="1" t="s">
        <v>621</v>
      </c>
      <c r="F6" s="6">
        <v>0</v>
      </c>
      <c r="G6" s="6">
        <v>0</v>
      </c>
      <c r="H6" s="6">
        <f>ROUND(D6*F6, 0)</f>
        <v>0</v>
      </c>
      <c r="I6" s="6">
        <f>ROUND(D6*G6, 0)</f>
        <v>0</v>
      </c>
    </row>
    <row r="8" spans="1:9" s="9" customFormat="1">
      <c r="A8" s="7"/>
      <c r="B8" s="3"/>
      <c r="C8" s="3" t="s">
        <v>25</v>
      </c>
      <c r="D8" s="5"/>
      <c r="E8" s="3"/>
      <c r="F8" s="5"/>
      <c r="G8" s="5"/>
      <c r="H8" s="5">
        <f>ROUND(SUM(H2:H7),0)</f>
        <v>0</v>
      </c>
      <c r="I8" s="5">
        <f>ROUND(SUM(I2:I7),0)</f>
        <v>0</v>
      </c>
    </row>
  </sheetData>
  <pageMargins left="0.2361111111111111" right="0.2361111111111111" top="0.69444444444444442" bottom="0.69444444444444442" header="0.41666666666666669" footer="0.41666666666666669"/>
  <pageSetup paperSize="9" orientation="portrait" useFirstPageNumber="1" verticalDpi="0" r:id="rId1"/>
  <headerFooter>
    <oddHeader>&amp;L&amp;"Times New Roman CE,bold"&amp;10 Kőburkolat készítése</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heetViews>
  <sheetFormatPr defaultRowHeight="12.7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c r="A1" s="7" t="s">
        <v>3</v>
      </c>
      <c r="B1" s="3" t="s">
        <v>4</v>
      </c>
      <c r="C1" s="3" t="s">
        <v>5</v>
      </c>
      <c r="D1" s="5" t="s">
        <v>6</v>
      </c>
      <c r="E1" s="3" t="s">
        <v>7</v>
      </c>
      <c r="F1" s="5" t="s">
        <v>8</v>
      </c>
      <c r="G1" s="5" t="s">
        <v>9</v>
      </c>
      <c r="H1" s="5" t="s">
        <v>10</v>
      </c>
      <c r="I1" s="5" t="s">
        <v>11</v>
      </c>
    </row>
    <row r="2" spans="1:9" ht="63.75">
      <c r="A2" s="8">
        <v>1</v>
      </c>
      <c r="B2" s="1" t="s">
        <v>624</v>
      </c>
      <c r="C2" s="2" t="s">
        <v>625</v>
      </c>
      <c r="D2" s="6">
        <v>1</v>
      </c>
      <c r="E2" s="1" t="s">
        <v>16</v>
      </c>
      <c r="F2" s="6">
        <v>0</v>
      </c>
      <c r="G2" s="6">
        <v>0</v>
      </c>
      <c r="H2" s="6">
        <f>ROUND(D2*F2, 0)</f>
        <v>0</v>
      </c>
      <c r="I2" s="6">
        <f>ROUND(D2*G2, 0)</f>
        <v>0</v>
      </c>
    </row>
    <row r="4" spans="1:9" s="9" customFormat="1">
      <c r="A4" s="7"/>
      <c r="B4" s="3"/>
      <c r="C4" s="3" t="s">
        <v>25</v>
      </c>
      <c r="D4" s="5"/>
      <c r="E4" s="3"/>
      <c r="F4" s="5"/>
      <c r="G4" s="5"/>
      <c r="H4" s="5">
        <f>ROUND(SUM(H2:H3),0)</f>
        <v>0</v>
      </c>
      <c r="I4" s="5">
        <f>ROUND(SUM(I2:I3),0)</f>
        <v>0</v>
      </c>
    </row>
  </sheetData>
  <pageMargins left="0.2361111111111111" right="0.2361111111111111" top="0.69444444444444442" bottom="0.69444444444444442" header="0.41666666666666669" footer="0.41666666666666669"/>
  <pageSetup paperSize="9" orientation="portrait" useFirstPageNumber="1" verticalDpi="0" r:id="rId1"/>
  <headerFooter>
    <oddHeader>&amp;L&amp;"Times New Roman CE,bold"&amp;10 Épületgépészeti szerelvények és berendezések szerelése</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heetViews>
  <sheetFormatPr defaultRowHeight="12.7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c r="A1" s="7" t="s">
        <v>3</v>
      </c>
      <c r="B1" s="3" t="s">
        <v>4</v>
      </c>
      <c r="C1" s="3" t="s">
        <v>5</v>
      </c>
      <c r="D1" s="5" t="s">
        <v>6</v>
      </c>
      <c r="E1" s="3" t="s">
        <v>7</v>
      </c>
      <c r="F1" s="5" t="s">
        <v>8</v>
      </c>
      <c r="G1" s="5" t="s">
        <v>9</v>
      </c>
      <c r="H1" s="5" t="s">
        <v>10</v>
      </c>
      <c r="I1" s="5" t="s">
        <v>11</v>
      </c>
    </row>
    <row r="2" spans="1:9" ht="25.5">
      <c r="A2" s="8">
        <v>1</v>
      </c>
      <c r="B2" s="1" t="s">
        <v>627</v>
      </c>
      <c r="C2" s="2" t="s">
        <v>628</v>
      </c>
      <c r="D2" s="6">
        <v>2</v>
      </c>
      <c r="E2" s="1" t="s">
        <v>16</v>
      </c>
      <c r="F2" s="6">
        <v>0</v>
      </c>
      <c r="G2" s="6">
        <v>0</v>
      </c>
      <c r="H2" s="6">
        <f>ROUND(D2*F2, 0)</f>
        <v>0</v>
      </c>
      <c r="I2" s="6">
        <f>ROUND(D2*G2, 0)</f>
        <v>0</v>
      </c>
    </row>
    <row r="4" spans="1:9" s="9" customFormat="1">
      <c r="A4" s="7"/>
      <c r="B4" s="3"/>
      <c r="C4" s="3" t="s">
        <v>25</v>
      </c>
      <c r="D4" s="5"/>
      <c r="E4" s="3"/>
      <c r="F4" s="5"/>
      <c r="G4" s="5"/>
      <c r="H4" s="5">
        <f>ROUND(SUM(H2:H3),0)</f>
        <v>0</v>
      </c>
      <c r="I4" s="5">
        <f>ROUND(SUM(I2:I3),0)</f>
        <v>0</v>
      </c>
    </row>
  </sheetData>
  <pageMargins left="0.2361111111111111" right="0.2361111111111111" top="0.69444444444444442" bottom="0.69444444444444442" header="0.41666666666666669" footer="0.41666666666666669"/>
  <pageSetup paperSize="9" orientation="portrait" useFirstPageNumber="1" verticalDpi="0" r:id="rId1"/>
  <headerFooter>
    <oddHeader>&amp;L&amp;"Times New Roman CE,bold"&amp;10 Szabadidő és sportlétesítmények</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view="pageBreakPreview" topLeftCell="A11" zoomScaleNormal="100" zoomScaleSheetLayoutView="100" workbookViewId="0">
      <selection activeCell="D25" sqref="D25"/>
    </sheetView>
  </sheetViews>
  <sheetFormatPr defaultRowHeight="15.75"/>
  <cols>
    <col min="1" max="1" width="36.42578125" style="15" customWidth="1"/>
    <col min="2" max="2" width="10.7109375" style="15" customWidth="1"/>
    <col min="3" max="4" width="15.7109375" style="15" customWidth="1"/>
    <col min="5" max="16384" width="9.140625" style="15"/>
  </cols>
  <sheetData>
    <row r="1" spans="1:4" s="14" customFormat="1">
      <c r="A1" s="533" t="s">
        <v>683</v>
      </c>
      <c r="B1" s="534"/>
      <c r="C1" s="534"/>
      <c r="D1" s="534"/>
    </row>
    <row r="2" spans="1:4" s="14" customFormat="1">
      <c r="A2" s="533"/>
      <c r="B2" s="534"/>
      <c r="C2" s="534"/>
      <c r="D2" s="534"/>
    </row>
    <row r="3" spans="1:4" s="14" customFormat="1">
      <c r="A3" s="533"/>
      <c r="B3" s="534"/>
      <c r="C3" s="534"/>
      <c r="D3" s="534"/>
    </row>
    <row r="4" spans="1:4">
      <c r="A4" s="528"/>
      <c r="B4" s="534"/>
      <c r="C4" s="534"/>
      <c r="D4" s="534"/>
    </row>
    <row r="5" spans="1:4">
      <c r="A5" s="528"/>
      <c r="B5" s="534"/>
      <c r="C5" s="534"/>
      <c r="D5" s="534"/>
    </row>
    <row r="6" spans="1:4">
      <c r="A6" s="528"/>
      <c r="B6" s="534"/>
      <c r="C6" s="534"/>
      <c r="D6" s="534"/>
    </row>
    <row r="7" spans="1:4">
      <c r="A7" s="528"/>
      <c r="B7" s="534"/>
      <c r="C7" s="534"/>
      <c r="D7" s="534"/>
    </row>
    <row r="9" spans="1:4">
      <c r="A9" s="15" t="s">
        <v>684</v>
      </c>
      <c r="C9" s="15" t="s">
        <v>632</v>
      </c>
    </row>
    <row r="10" spans="1:4">
      <c r="A10" s="15" t="s">
        <v>632</v>
      </c>
      <c r="C10" s="15" t="s">
        <v>632</v>
      </c>
    </row>
    <row r="11" spans="1:4">
      <c r="A11" s="15" t="s">
        <v>685</v>
      </c>
      <c r="C11" s="15" t="s">
        <v>686</v>
      </c>
    </row>
    <row r="12" spans="1:4">
      <c r="A12" s="15" t="s">
        <v>632</v>
      </c>
    </row>
    <row r="13" spans="1:4">
      <c r="A13" s="15" t="s">
        <v>632</v>
      </c>
    </row>
    <row r="14" spans="1:4">
      <c r="A14" s="15" t="s">
        <v>632</v>
      </c>
    </row>
    <row r="15" spans="1:4">
      <c r="A15" s="15" t="s">
        <v>687</v>
      </c>
      <c r="C15" s="15" t="s">
        <v>688</v>
      </c>
    </row>
    <row r="17" spans="1:4">
      <c r="A17" s="15" t="s">
        <v>645</v>
      </c>
    </row>
    <row r="18" spans="1:4">
      <c r="A18" s="15" t="s">
        <v>645</v>
      </c>
    </row>
    <row r="19" spans="1:4">
      <c r="A19" s="15" t="s">
        <v>689</v>
      </c>
    </row>
    <row r="20" spans="1:4">
      <c r="A20" s="15" t="s">
        <v>645</v>
      </c>
    </row>
    <row r="22" spans="1:4">
      <c r="A22" s="529" t="s">
        <v>690</v>
      </c>
      <c r="B22" s="535"/>
      <c r="C22" s="535"/>
      <c r="D22" s="535"/>
    </row>
    <row r="23" spans="1:4">
      <c r="A23" s="16" t="s">
        <v>647</v>
      </c>
      <c r="B23" s="16"/>
      <c r="C23" s="19" t="s">
        <v>648</v>
      </c>
      <c r="D23" s="19" t="s">
        <v>649</v>
      </c>
    </row>
    <row r="24" spans="1:4">
      <c r="A24" s="16" t="s">
        <v>650</v>
      </c>
      <c r="B24" s="16"/>
      <c r="C24" s="16">
        <f>'2.0 Összesítő'!B7</f>
        <v>0</v>
      </c>
      <c r="D24" s="16">
        <f>'2.0 Összesítő'!C7</f>
        <v>0</v>
      </c>
    </row>
    <row r="25" spans="1:4">
      <c r="A25" s="16" t="s">
        <v>651</v>
      </c>
      <c r="B25" s="16"/>
      <c r="C25" s="16">
        <f>ROUND(C24,0)</f>
        <v>0</v>
      </c>
      <c r="D25" s="16">
        <f>ROUND(D24,0)</f>
        <v>0</v>
      </c>
    </row>
    <row r="26" spans="1:4">
      <c r="A26" s="15" t="s">
        <v>652</v>
      </c>
      <c r="C26" s="530">
        <f>ROUND(C25+D25,0)</f>
        <v>0</v>
      </c>
      <c r="D26" s="530"/>
    </row>
    <row r="27" spans="1:4">
      <c r="A27" s="16" t="s">
        <v>653</v>
      </c>
      <c r="B27" s="17">
        <v>0.27</v>
      </c>
      <c r="C27" s="531">
        <f>ROUND(C26*B27,0)</f>
        <v>0</v>
      </c>
      <c r="D27" s="531"/>
    </row>
    <row r="28" spans="1:4">
      <c r="A28" s="16" t="s">
        <v>654</v>
      </c>
      <c r="B28" s="16"/>
      <c r="C28" s="532">
        <f>ROUND(C26+C27,0)</f>
        <v>0</v>
      </c>
      <c r="D28" s="532"/>
    </row>
    <row r="32" spans="1:4">
      <c r="B32" s="530" t="s">
        <v>655</v>
      </c>
      <c r="C32" s="530"/>
    </row>
    <row r="34" spans="1:1">
      <c r="A34" s="18"/>
    </row>
    <row r="35" spans="1:1">
      <c r="A35" s="18"/>
    </row>
    <row r="36" spans="1:1">
      <c r="A36" s="18"/>
    </row>
  </sheetData>
  <mergeCells count="12">
    <mergeCell ref="A7:D7"/>
    <mergeCell ref="A22:D22"/>
    <mergeCell ref="C26:D26"/>
    <mergeCell ref="C27:D27"/>
    <mergeCell ref="C28:D28"/>
    <mergeCell ref="B32:C32"/>
    <mergeCell ref="A1:D1"/>
    <mergeCell ref="A2:D2"/>
    <mergeCell ref="A3:D3"/>
    <mergeCell ref="A4:D4"/>
    <mergeCell ref="A5:D5"/>
    <mergeCell ref="A6:D6"/>
  </mergeCells>
  <pageMargins left="1" right="1" top="1" bottom="1" header="0.41666666666666669" footer="0.41666666666666669"/>
  <pageSetup paperSize="256" firstPageNumber="4294963191" orientation="portrait" useFirstPageNumber="1"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view="pageBreakPreview" zoomScaleNormal="100" zoomScaleSheetLayoutView="100" workbookViewId="0">
      <selection activeCell="C8" sqref="C8"/>
    </sheetView>
  </sheetViews>
  <sheetFormatPr defaultRowHeight="15.75"/>
  <cols>
    <col min="1" max="1" width="36.42578125" style="11" customWidth="1"/>
    <col min="2" max="3" width="20.7109375" style="11" customWidth="1"/>
    <col min="4" max="16384" width="9.140625" style="11"/>
  </cols>
  <sheetData>
    <row r="1" spans="1:3" s="12" customFormat="1">
      <c r="A1" s="12" t="s">
        <v>0</v>
      </c>
      <c r="B1" s="13" t="s">
        <v>1</v>
      </c>
      <c r="C1" s="13" t="s">
        <v>2</v>
      </c>
    </row>
    <row r="2" spans="1:3">
      <c r="A2" s="11" t="s">
        <v>38</v>
      </c>
      <c r="B2" s="11">
        <f>'2.1 Zsaluzás'!H18</f>
        <v>0</v>
      </c>
      <c r="C2" s="11">
        <f>'2.1 Zsaluzás'!I18</f>
        <v>0</v>
      </c>
    </row>
    <row r="3" spans="1:3">
      <c r="A3" s="11" t="s">
        <v>65</v>
      </c>
      <c r="B3" s="11">
        <f>'2.2 Irtás, föld- és sziklamunka'!H4</f>
        <v>0</v>
      </c>
      <c r="C3" s="11">
        <f>'2.2 Irtás, föld- és sziklamunka'!I4</f>
        <v>0</v>
      </c>
    </row>
    <row r="4" spans="1:3">
      <c r="A4" s="11" t="s">
        <v>70</v>
      </c>
      <c r="B4" s="11">
        <f>'2.3 Síkalapozás'!H6</f>
        <v>0</v>
      </c>
      <c r="C4" s="11">
        <f>'2.3 Síkalapozás'!I6</f>
        <v>0</v>
      </c>
    </row>
    <row r="5" spans="1:3">
      <c r="A5" s="11" t="s">
        <v>691</v>
      </c>
      <c r="B5" s="11">
        <f>'2.4 Helyszíni beton és vasbeton'!H31</f>
        <v>0</v>
      </c>
      <c r="C5" s="11">
        <f>'2.4 Helyszíni beton és vasbeton'!I31</f>
        <v>0</v>
      </c>
    </row>
    <row r="6" spans="1:3">
      <c r="A6" s="11" t="s">
        <v>692</v>
      </c>
      <c r="B6" s="11">
        <f>'2.5 Előregyártott szerkezetek'!H6</f>
        <v>0</v>
      </c>
      <c r="C6" s="11">
        <f>'2.5 Előregyártott szerkezetek'!I6</f>
        <v>0</v>
      </c>
    </row>
    <row r="7" spans="1:3" s="12" customFormat="1">
      <c r="A7" s="12" t="s">
        <v>630</v>
      </c>
      <c r="B7" s="12">
        <f>ROUND(SUM(B2:B6),0)</f>
        <v>0</v>
      </c>
      <c r="C7" s="12">
        <f>ROUND(SUM(C2:C6), 0)</f>
        <v>0</v>
      </c>
    </row>
  </sheetData>
  <pageMargins left="1" right="1" top="1" bottom="1" header="0.41666666666666669" footer="0.41666666666666669"/>
  <pageSetup paperSize="256" firstPageNumber="4294963191" orientation="portrait" useFirstPageNumber="1" horizontalDpi="300" verticalDpi="300" r:id="rId1"/>
  <headerFooter>
    <oddHeader>&amp;C&amp;"Times New Roman,bold"&amp;12Munkanem összesítő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C15" sqref="C15"/>
    </sheetView>
  </sheetViews>
  <sheetFormatPr defaultRowHeight="15.75"/>
  <cols>
    <col min="1" max="1" width="36.42578125" style="11" customWidth="1"/>
    <col min="2" max="3" width="20.7109375" style="11" customWidth="1"/>
    <col min="4" max="16384" width="9.140625" style="11"/>
  </cols>
  <sheetData>
    <row r="1" spans="1:3" s="12" customFormat="1">
      <c r="A1" s="12" t="s">
        <v>0</v>
      </c>
      <c r="B1" s="13" t="s">
        <v>1</v>
      </c>
      <c r="C1" s="13" t="s">
        <v>2</v>
      </c>
    </row>
    <row r="2" spans="1:3">
      <c r="A2" s="11" t="s">
        <v>26</v>
      </c>
      <c r="B2" s="11">
        <f>'1.1 Felvonulási létesítmények'!H12</f>
        <v>0</v>
      </c>
      <c r="C2" s="11">
        <f>'1.1 Felvonulási létesítmények'!I12</f>
        <v>0</v>
      </c>
    </row>
    <row r="3" spans="1:3">
      <c r="A3" s="11" t="s">
        <v>38</v>
      </c>
      <c r="B3" s="11">
        <f>'1.2 Zsaluzás és állványozás'!H13</f>
        <v>0</v>
      </c>
      <c r="C3" s="11">
        <f>'1.2 Zsaluzás és állványozás'!I13</f>
        <v>0</v>
      </c>
    </row>
    <row r="4" spans="1:3">
      <c r="A4" s="11" t="s">
        <v>45</v>
      </c>
      <c r="B4" s="11">
        <f>'1.3 Költségtérítések'!H8</f>
        <v>0</v>
      </c>
      <c r="C4" s="11">
        <f>'1.3 Költségtérítések'!I8</f>
        <v>0</v>
      </c>
    </row>
    <row r="5" spans="1:3">
      <c r="A5" s="11" t="s">
        <v>65</v>
      </c>
      <c r="B5" s="11">
        <f>'1.4 Irtás, föld- és sziklamunka'!H20</f>
        <v>0</v>
      </c>
      <c r="C5" s="11">
        <f>'1.4 Irtás, föld- és sziklamunka'!I20</f>
        <v>0</v>
      </c>
    </row>
    <row r="6" spans="1:3">
      <c r="A6" s="11" t="s">
        <v>70</v>
      </c>
      <c r="B6" s="11">
        <f>'1.5 Síkalapozás'!H6</f>
        <v>0</v>
      </c>
      <c r="C6" s="11">
        <f>'1.5 Síkalapozás'!I6</f>
        <v>0</v>
      </c>
    </row>
    <row r="7" spans="1:3">
      <c r="A7" s="11" t="s">
        <v>91</v>
      </c>
      <c r="B7" s="11">
        <f>'1.6Helyszíni beton és vasbeton'!H22</f>
        <v>0</v>
      </c>
      <c r="C7" s="11">
        <f>'1.6Helyszíni beton és vasbeton'!I22</f>
        <v>0</v>
      </c>
    </row>
    <row r="8" spans="1:3" ht="31.5">
      <c r="A8" s="11" t="s">
        <v>94</v>
      </c>
      <c r="B8" s="11">
        <f>'1.7 Előregyártott épületszerk'!H4</f>
        <v>0</v>
      </c>
      <c r="C8" s="11">
        <f>'1.7 Előregyártott épületszerk'!I4</f>
        <v>0</v>
      </c>
    </row>
    <row r="9" spans="1:3">
      <c r="A9" s="11" t="s">
        <v>114</v>
      </c>
      <c r="B9" s="11">
        <f>'1.8. Falazás és egyéb kőműves'!H21</f>
        <v>0</v>
      </c>
      <c r="C9" s="11">
        <f>'1.8. Falazás és egyéb kőműves'!I21</f>
        <v>0</v>
      </c>
    </row>
    <row r="10" spans="1:3">
      <c r="A10" s="11" t="s">
        <v>162</v>
      </c>
      <c r="B10" s="11">
        <f>'1.9Ácsmunka'!H51</f>
        <v>0</v>
      </c>
      <c r="C10" s="11">
        <f>'1.9Ácsmunka'!I51</f>
        <v>0</v>
      </c>
    </row>
    <row r="11" spans="1:3">
      <c r="A11" s="11" t="s">
        <v>181</v>
      </c>
      <c r="B11" s="11">
        <f>'1.10 Vakolás és rabicolás'!H20</f>
        <v>0</v>
      </c>
      <c r="C11" s="11">
        <f>'1.10 Vakolás és rabicolás'!I20</f>
        <v>0</v>
      </c>
    </row>
    <row r="12" spans="1:3">
      <c r="A12" s="11" t="s">
        <v>245</v>
      </c>
      <c r="B12" s="11">
        <f>'1.11 Szárazépítés'!H68</f>
        <v>0</v>
      </c>
      <c r="C12" s="11">
        <f>'1.11 Szárazépítés'!I68</f>
        <v>0</v>
      </c>
    </row>
    <row r="13" spans="1:3" ht="31.5">
      <c r="A13" s="11" t="s">
        <v>315</v>
      </c>
      <c r="B13" s="11">
        <f>'1.12 Hideg- és melegburkolatok'!H71</f>
        <v>0</v>
      </c>
      <c r="C13" s="11">
        <f>'1.12 Hideg- és melegburkolatok'!I71</f>
        <v>0</v>
      </c>
    </row>
    <row r="14" spans="1:3">
      <c r="A14" s="11" t="s">
        <v>368</v>
      </c>
      <c r="B14" s="11">
        <f>'1.13 Bádogozás'!H56</f>
        <v>0</v>
      </c>
      <c r="C14" s="11">
        <f>'1.13 Bádogozás'!I56</f>
        <v>0</v>
      </c>
    </row>
    <row r="15" spans="1:3">
      <c r="A15" s="11" t="s">
        <v>418</v>
      </c>
      <c r="B15" s="11">
        <f>'1.14 Fa- és műanyag szerkezet'!H84</f>
        <v>0</v>
      </c>
      <c r="C15" s="11">
        <f>'1.14 Fa- és műanyag szerkezet'!I84</f>
        <v>0</v>
      </c>
    </row>
    <row r="16" spans="1:3" ht="31.5">
      <c r="A16" s="11" t="s">
        <v>483</v>
      </c>
      <c r="B16" s="11">
        <f>'1.15 Fém nyílászáró és lakatos'!H95</f>
        <v>0</v>
      </c>
      <c r="C16" s="11">
        <f>'1.15 Fém nyílászáró és lakatos'!I95</f>
        <v>0</v>
      </c>
    </row>
    <row r="17" spans="1:3">
      <c r="A17" s="11" t="s">
        <v>492</v>
      </c>
      <c r="B17" s="11">
        <f>'1.16 Üvegezés'!H10</f>
        <v>0</v>
      </c>
      <c r="C17" s="11">
        <f>'1.16 Üvegezés'!I10</f>
        <v>0</v>
      </c>
    </row>
    <row r="18" spans="1:3">
      <c r="A18" s="11" t="s">
        <v>504</v>
      </c>
      <c r="B18" s="11">
        <f>'1.17 Felületképzés'!H13</f>
        <v>0</v>
      </c>
      <c r="C18" s="11">
        <f>'1.17 Felületképzés'!I13</f>
        <v>0</v>
      </c>
    </row>
    <row r="19" spans="1:3">
      <c r="A19" s="11" t="s">
        <v>560</v>
      </c>
      <c r="B19" s="11">
        <f>'1.18 Szigetelés'!H57</f>
        <v>0</v>
      </c>
      <c r="C19" s="11">
        <f>'1.18 Szigetelés'!I57</f>
        <v>0</v>
      </c>
    </row>
    <row r="20" spans="1:3">
      <c r="A20" s="11" t="s">
        <v>569</v>
      </c>
      <c r="B20" s="11">
        <f>'1.19 Árnyékolók'!H11</f>
        <v>0</v>
      </c>
      <c r="C20" s="11">
        <f>'1.19 Árnyékolók'!I11</f>
        <v>0</v>
      </c>
    </row>
    <row r="21" spans="1:3" ht="31.5">
      <c r="A21" s="11" t="s">
        <v>611</v>
      </c>
      <c r="B21" s="11">
        <f>'1.20 Beépített berendezés'!H54</f>
        <v>0</v>
      </c>
      <c r="C21" s="11">
        <f>'1.20 Beépített berendezés'!I54</f>
        <v>0</v>
      </c>
    </row>
    <row r="22" spans="1:3">
      <c r="A22" s="11" t="s">
        <v>615</v>
      </c>
      <c r="B22" s="11">
        <f>'1.21 Közműcsatorna-építés'!H5</f>
        <v>0</v>
      </c>
      <c r="C22" s="11">
        <f>'1.21 Közműcsatorna-építés'!I5</f>
        <v>0</v>
      </c>
    </row>
    <row r="23" spans="1:3">
      <c r="A23" s="11" t="s">
        <v>623</v>
      </c>
      <c r="B23" s="11">
        <f>'1.22 Kőburkolat készítése'!H8</f>
        <v>0</v>
      </c>
      <c r="C23" s="11">
        <f>'1.22 Kőburkolat készítése'!I8</f>
        <v>0</v>
      </c>
    </row>
    <row r="24" spans="1:3" ht="31.5">
      <c r="A24" s="11" t="s">
        <v>626</v>
      </c>
      <c r="B24" s="11">
        <f>'1.23 Épületgépészeti szerelvény'!H4</f>
        <v>0</v>
      </c>
      <c r="C24" s="11">
        <f>'1.23 Épületgépészeti szerelvény'!I4</f>
        <v>0</v>
      </c>
    </row>
    <row r="25" spans="1:3">
      <c r="A25" s="11" t="s">
        <v>629</v>
      </c>
      <c r="B25" s="11">
        <f>'1.24 Szabadidő és sportlét'!H4</f>
        <v>0</v>
      </c>
      <c r="C25" s="11">
        <f>'1.24 Szabadidő és sportlét'!I4</f>
        <v>0</v>
      </c>
    </row>
    <row r="26" spans="1:3" s="12" customFormat="1">
      <c r="A26" s="12" t="s">
        <v>630</v>
      </c>
      <c r="B26" s="12">
        <f>ROUND(SUM(B2:B25),0)</f>
        <v>0</v>
      </c>
      <c r="C26" s="12">
        <f>ROUND(SUM(C2:C25), 0)</f>
        <v>0</v>
      </c>
    </row>
  </sheetData>
  <pageMargins left="1" right="1" top="1" bottom="1" header="0.41666666666666669" footer="0.41666666666666669"/>
  <pageSetup paperSize="9" orientation="portrait" useFirstPageNumber="1" verticalDpi="0" r:id="rId1"/>
  <headerFooter>
    <oddHeader>&amp;C&amp;"Times New Roman,bold"&amp;12Munkanem összesítő</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view="pageBreakPreview" zoomScaleNormal="100" zoomScaleSheetLayoutView="100" workbookViewId="0">
      <selection activeCell="F2" sqref="F2"/>
    </sheetView>
  </sheetViews>
  <sheetFormatPr defaultRowHeight="12.75"/>
  <cols>
    <col min="1" max="1" width="4.28515625" style="80" customWidth="1"/>
    <col min="2" max="2" width="9.28515625" style="75" customWidth="1"/>
    <col min="3" max="3" width="36.7109375" style="75" customWidth="1"/>
    <col min="4" max="4" width="6.7109375" style="81" customWidth="1"/>
    <col min="5" max="5" width="6.7109375" style="75" customWidth="1"/>
    <col min="6" max="7" width="8.28515625" style="81" customWidth="1"/>
    <col min="8" max="9" width="10.28515625" style="81" customWidth="1"/>
    <col min="10" max="10" width="15.7109375" style="75" customWidth="1"/>
    <col min="11" max="16384" width="9.140625" style="75"/>
  </cols>
  <sheetData>
    <row r="1" spans="1:9" s="4" customFormat="1" ht="25.5">
      <c r="A1" s="7" t="s">
        <v>3</v>
      </c>
      <c r="B1" s="3" t="s">
        <v>4</v>
      </c>
      <c r="C1" s="3" t="s">
        <v>5</v>
      </c>
      <c r="D1" s="5" t="s">
        <v>6</v>
      </c>
      <c r="E1" s="3" t="s">
        <v>7</v>
      </c>
      <c r="F1" s="5" t="s">
        <v>8</v>
      </c>
      <c r="G1" s="5" t="s">
        <v>9</v>
      </c>
      <c r="H1" s="5" t="s">
        <v>10</v>
      </c>
      <c r="I1" s="5" t="s">
        <v>11</v>
      </c>
    </row>
    <row r="2" spans="1:9" ht="38.25">
      <c r="A2" s="72">
        <v>1</v>
      </c>
      <c r="B2" s="73"/>
      <c r="C2" s="73" t="s">
        <v>693</v>
      </c>
      <c r="D2" s="74">
        <v>345</v>
      </c>
      <c r="E2" s="73" t="s">
        <v>694</v>
      </c>
      <c r="F2" s="74">
        <v>0</v>
      </c>
      <c r="G2" s="74">
        <v>0</v>
      </c>
      <c r="H2" s="74">
        <f>ROUND(D2*F2, 0)</f>
        <v>0</v>
      </c>
      <c r="I2" s="74">
        <f>ROUND(D2*G2, 0)</f>
        <v>0</v>
      </c>
    </row>
    <row r="3" spans="1:9">
      <c r="A3" s="72"/>
      <c r="B3" s="73"/>
      <c r="C3" s="73"/>
      <c r="D3" s="74"/>
      <c r="E3" s="73"/>
      <c r="F3" s="74"/>
      <c r="G3" s="74"/>
      <c r="H3" s="74"/>
      <c r="I3" s="74"/>
    </row>
    <row r="4" spans="1:9" ht="51">
      <c r="A4" s="72">
        <v>2</v>
      </c>
      <c r="B4" s="73"/>
      <c r="C4" s="73" t="s">
        <v>695</v>
      </c>
      <c r="D4" s="74">
        <v>278</v>
      </c>
      <c r="E4" s="73" t="s">
        <v>694</v>
      </c>
      <c r="F4" s="74">
        <v>0</v>
      </c>
      <c r="G4" s="74">
        <v>0</v>
      </c>
      <c r="H4" s="74">
        <f>ROUND(D4*F4, 0)</f>
        <v>0</v>
      </c>
      <c r="I4" s="74">
        <f>ROUND(D4*G4, 0)</f>
        <v>0</v>
      </c>
    </row>
    <row r="5" spans="1:9">
      <c r="A5" s="72"/>
      <c r="B5" s="73"/>
      <c r="C5" s="73"/>
      <c r="D5" s="74"/>
      <c r="E5" s="73"/>
      <c r="F5" s="74"/>
      <c r="G5" s="74"/>
      <c r="H5" s="74"/>
      <c r="I5" s="74"/>
    </row>
    <row r="6" spans="1:9">
      <c r="A6" s="72">
        <v>3</v>
      </c>
      <c r="B6" s="73"/>
      <c r="C6" s="73" t="s">
        <v>696</v>
      </c>
      <c r="D6" s="74">
        <v>97</v>
      </c>
      <c r="E6" s="73" t="s">
        <v>694</v>
      </c>
      <c r="F6" s="74">
        <v>0</v>
      </c>
      <c r="G6" s="74">
        <v>0</v>
      </c>
      <c r="H6" s="74">
        <f>ROUND(D6*F6, 0)</f>
        <v>0</v>
      </c>
      <c r="I6" s="74">
        <f>ROUND(D6*G6, 0)</f>
        <v>0</v>
      </c>
    </row>
    <row r="7" spans="1:9">
      <c r="A7" s="72"/>
      <c r="B7" s="73"/>
      <c r="C7" s="73"/>
      <c r="D7" s="74"/>
      <c r="E7" s="73"/>
      <c r="F7" s="74"/>
      <c r="G7" s="74"/>
      <c r="H7" s="74"/>
      <c r="I7" s="74"/>
    </row>
    <row r="8" spans="1:9">
      <c r="A8" s="72">
        <v>4</v>
      </c>
      <c r="B8" s="73"/>
      <c r="C8" s="73" t="s">
        <v>697</v>
      </c>
      <c r="D8" s="74">
        <v>716</v>
      </c>
      <c r="E8" s="73" t="s">
        <v>694</v>
      </c>
      <c r="F8" s="74">
        <v>0</v>
      </c>
      <c r="G8" s="74">
        <v>0</v>
      </c>
      <c r="H8" s="74">
        <f>ROUND(D8*F8, 0)</f>
        <v>0</v>
      </c>
      <c r="I8" s="74">
        <f>ROUND(D8*G8, 0)</f>
        <v>0</v>
      </c>
    </row>
    <row r="9" spans="1:9">
      <c r="A9" s="72"/>
      <c r="B9" s="73"/>
      <c r="C9" s="73"/>
      <c r="D9" s="74"/>
      <c r="E9" s="73"/>
      <c r="F9" s="74"/>
      <c r="G9" s="74"/>
      <c r="H9" s="74"/>
      <c r="I9" s="74"/>
    </row>
    <row r="10" spans="1:9">
      <c r="A10" s="72">
        <v>5</v>
      </c>
      <c r="B10" s="73"/>
      <c r="C10" s="73" t="s">
        <v>698</v>
      </c>
      <c r="D10" s="74">
        <v>42</v>
      </c>
      <c r="E10" s="73" t="s">
        <v>694</v>
      </c>
      <c r="F10" s="74">
        <v>0</v>
      </c>
      <c r="G10" s="74">
        <v>0</v>
      </c>
      <c r="H10" s="74">
        <f>ROUND(D10*F10, 0)</f>
        <v>0</v>
      </c>
      <c r="I10" s="74">
        <f>ROUND(D10*G10, 0)</f>
        <v>0</v>
      </c>
    </row>
    <row r="11" spans="1:9">
      <c r="A11" s="72"/>
      <c r="B11" s="73"/>
      <c r="C11" s="73"/>
      <c r="D11" s="74"/>
      <c r="E11" s="73"/>
      <c r="F11" s="74"/>
      <c r="G11" s="74"/>
      <c r="H11" s="74"/>
      <c r="I11" s="74"/>
    </row>
    <row r="12" spans="1:9">
      <c r="A12" s="72">
        <v>6</v>
      </c>
      <c r="B12" s="73"/>
      <c r="C12" s="73" t="s">
        <v>699</v>
      </c>
      <c r="D12" s="74">
        <v>181</v>
      </c>
      <c r="E12" s="73" t="s">
        <v>694</v>
      </c>
      <c r="F12" s="74">
        <v>0</v>
      </c>
      <c r="G12" s="74">
        <v>0</v>
      </c>
      <c r="H12" s="74">
        <f>ROUND(D12*F12, 0)</f>
        <v>0</v>
      </c>
      <c r="I12" s="74">
        <f>ROUND(D12*G12, 0)</f>
        <v>0</v>
      </c>
    </row>
    <row r="13" spans="1:9">
      <c r="A13" s="72"/>
      <c r="B13" s="73"/>
      <c r="C13" s="73"/>
      <c r="D13" s="74"/>
      <c r="E13" s="73"/>
      <c r="F13" s="74"/>
      <c r="G13" s="74"/>
      <c r="H13" s="74"/>
      <c r="I13" s="74"/>
    </row>
    <row r="14" spans="1:9">
      <c r="A14" s="72">
        <v>7</v>
      </c>
      <c r="B14" s="73"/>
      <c r="C14" s="73" t="s">
        <v>700</v>
      </c>
      <c r="D14" s="74">
        <v>65</v>
      </c>
      <c r="E14" s="73" t="s">
        <v>694</v>
      </c>
      <c r="F14" s="74">
        <v>0</v>
      </c>
      <c r="G14" s="74">
        <v>0</v>
      </c>
      <c r="H14" s="74">
        <f>ROUND(D14*F14, 0)</f>
        <v>0</v>
      </c>
      <c r="I14" s="74">
        <f>ROUND(D14*G14, 0)</f>
        <v>0</v>
      </c>
    </row>
    <row r="15" spans="1:9">
      <c r="A15" s="72"/>
      <c r="B15" s="73"/>
      <c r="C15" s="73"/>
      <c r="D15" s="74"/>
      <c r="E15" s="73"/>
      <c r="F15" s="74"/>
      <c r="G15" s="74"/>
      <c r="H15" s="74"/>
      <c r="I15" s="74"/>
    </row>
    <row r="16" spans="1:9">
      <c r="A16" s="72">
        <v>8</v>
      </c>
      <c r="B16" s="73"/>
      <c r="C16" s="73" t="s">
        <v>701</v>
      </c>
      <c r="D16" s="74">
        <v>19</v>
      </c>
      <c r="E16" s="73" t="s">
        <v>694</v>
      </c>
      <c r="F16" s="74">
        <v>0</v>
      </c>
      <c r="G16" s="74">
        <v>0</v>
      </c>
      <c r="H16" s="74">
        <f>ROUND(D16*F16, 0)</f>
        <v>0</v>
      </c>
      <c r="I16" s="74">
        <f>ROUND(D16*G16, 0)</f>
        <v>0</v>
      </c>
    </row>
    <row r="17" spans="1:9">
      <c r="A17" s="72"/>
      <c r="B17" s="73"/>
      <c r="C17" s="73"/>
      <c r="D17" s="74"/>
      <c r="E17" s="73"/>
      <c r="F17" s="74"/>
      <c r="G17" s="74"/>
      <c r="H17" s="74"/>
      <c r="I17" s="74"/>
    </row>
    <row r="18" spans="1:9" s="79" customFormat="1">
      <c r="A18" s="76"/>
      <c r="B18" s="77"/>
      <c r="C18" s="77" t="s">
        <v>25</v>
      </c>
      <c r="D18" s="78"/>
      <c r="E18" s="77"/>
      <c r="F18" s="78"/>
      <c r="G18" s="78"/>
      <c r="H18" s="78">
        <f>ROUND(SUM(H2:H17),0)</f>
        <v>0</v>
      </c>
      <c r="I18" s="78">
        <f>ROUND(SUM(I2:I17),0)</f>
        <v>0</v>
      </c>
    </row>
    <row r="19" spans="1:9">
      <c r="A19" s="72"/>
      <c r="B19" s="73"/>
      <c r="C19" s="73"/>
      <c r="D19" s="74"/>
      <c r="E19" s="73"/>
      <c r="F19" s="74"/>
      <c r="G19" s="74"/>
      <c r="H19" s="74"/>
      <c r="I19" s="74"/>
    </row>
    <row r="20" spans="1:9">
      <c r="A20" s="72"/>
      <c r="B20" s="73"/>
      <c r="C20" s="73"/>
      <c r="D20" s="74"/>
      <c r="E20" s="73"/>
      <c r="F20" s="74"/>
      <c r="G20" s="74"/>
      <c r="H20" s="74"/>
      <c r="I20" s="74"/>
    </row>
    <row r="21" spans="1:9">
      <c r="A21" s="72"/>
      <c r="B21" s="73"/>
      <c r="C21" s="73"/>
      <c r="D21" s="74"/>
      <c r="E21" s="73"/>
      <c r="F21" s="74"/>
      <c r="G21" s="74"/>
      <c r="H21" s="74"/>
      <c r="I21" s="74"/>
    </row>
    <row r="22" spans="1:9">
      <c r="A22" s="72"/>
      <c r="B22" s="73"/>
      <c r="C22" s="73"/>
      <c r="D22" s="74"/>
      <c r="E22" s="73"/>
      <c r="F22" s="74"/>
      <c r="G22" s="74"/>
      <c r="H22" s="74"/>
      <c r="I22" s="74"/>
    </row>
    <row r="23" spans="1:9">
      <c r="A23" s="72"/>
      <c r="B23" s="73"/>
      <c r="C23" s="73"/>
      <c r="D23" s="74"/>
      <c r="E23" s="73"/>
      <c r="F23" s="74"/>
      <c r="G23" s="74"/>
      <c r="H23" s="74"/>
      <c r="I23" s="74"/>
    </row>
    <row r="24" spans="1:9">
      <c r="A24" s="72"/>
      <c r="B24" s="73"/>
      <c r="C24" s="73"/>
      <c r="D24" s="74"/>
      <c r="E24" s="73"/>
      <c r="F24" s="74"/>
      <c r="G24" s="74"/>
      <c r="H24" s="74"/>
      <c r="I24" s="74"/>
    </row>
  </sheetData>
  <pageMargins left="0.2361111111111111" right="0.2361111111111111" top="0.69444444444444442" bottom="0.69444444444444442" header="0.41666666666666669" footer="0.41666666666666669"/>
  <pageSetup paperSize="256" scale="98" firstPageNumber="4294963191" orientation="portrait" useFirstPageNumber="1" horizontalDpi="300" verticalDpi="300" r:id="rId1"/>
  <headerFooter>
    <oddHeader>&amp;L&amp;"Times New Roman CE,bold"&amp;10 Zsaluzás és állványozás</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view="pageBreakPreview" zoomScaleNormal="100" zoomScaleSheetLayoutView="100" workbookViewId="0">
      <selection activeCell="D3" sqref="D3"/>
    </sheetView>
  </sheetViews>
  <sheetFormatPr defaultRowHeight="12.75"/>
  <cols>
    <col min="1" max="1" width="4.28515625" style="80" customWidth="1"/>
    <col min="2" max="2" width="9.28515625" style="75" customWidth="1"/>
    <col min="3" max="3" width="36.7109375" style="75" customWidth="1"/>
    <col min="4" max="4" width="6.7109375" style="81" customWidth="1"/>
    <col min="5" max="5" width="6.7109375" style="75" customWidth="1"/>
    <col min="6" max="7" width="8.28515625" style="81" customWidth="1"/>
    <col min="8" max="9" width="10.28515625" style="81" customWidth="1"/>
    <col min="10" max="10" width="15.7109375" style="75" customWidth="1"/>
    <col min="11" max="16384" width="9.140625" style="75"/>
  </cols>
  <sheetData>
    <row r="1" spans="1:10" s="4" customFormat="1" ht="25.5">
      <c r="A1" s="7" t="s">
        <v>3</v>
      </c>
      <c r="B1" s="3" t="s">
        <v>4</v>
      </c>
      <c r="C1" s="3" t="s">
        <v>5</v>
      </c>
      <c r="D1" s="5" t="s">
        <v>6</v>
      </c>
      <c r="E1" s="3" t="s">
        <v>7</v>
      </c>
      <c r="F1" s="5" t="s">
        <v>8</v>
      </c>
      <c r="G1" s="5" t="s">
        <v>9</v>
      </c>
      <c r="H1" s="5" t="s">
        <v>10</v>
      </c>
      <c r="I1" s="5" t="s">
        <v>11</v>
      </c>
    </row>
    <row r="2" spans="1:10">
      <c r="A2" s="72">
        <v>1</v>
      </c>
      <c r="B2" s="73"/>
      <c r="C2" s="73" t="s">
        <v>702</v>
      </c>
      <c r="D2" s="74">
        <v>360</v>
      </c>
      <c r="E2" s="73" t="s">
        <v>703</v>
      </c>
      <c r="F2" s="74">
        <v>0</v>
      </c>
      <c r="G2" s="74">
        <v>0</v>
      </c>
      <c r="H2" s="74">
        <f>ROUND(D2*F2, 0)</f>
        <v>0</v>
      </c>
      <c r="I2" s="74">
        <f>ROUND(D2*G2, 0)</f>
        <v>0</v>
      </c>
      <c r="J2" s="73"/>
    </row>
    <row r="3" spans="1:10">
      <c r="A3" s="72"/>
      <c r="B3" s="73"/>
      <c r="C3" s="73"/>
      <c r="D3" s="74"/>
      <c r="E3" s="73"/>
      <c r="F3" s="74"/>
      <c r="G3" s="74"/>
      <c r="H3" s="74"/>
      <c r="I3" s="74"/>
      <c r="J3" s="73"/>
    </row>
    <row r="4" spans="1:10" s="79" customFormat="1">
      <c r="A4" s="76"/>
      <c r="B4" s="77"/>
      <c r="C4" s="77" t="s">
        <v>25</v>
      </c>
      <c r="D4" s="78"/>
      <c r="E4" s="77"/>
      <c r="F4" s="78"/>
      <c r="G4" s="78"/>
      <c r="H4" s="78">
        <f>ROUND(SUM(H2:H3),0)</f>
        <v>0</v>
      </c>
      <c r="I4" s="78">
        <f>ROUND(SUM(I2:I3),0)</f>
        <v>0</v>
      </c>
      <c r="J4" s="82"/>
    </row>
    <row r="5" spans="1:10">
      <c r="A5" s="72"/>
      <c r="B5" s="73"/>
      <c r="C5" s="73"/>
      <c r="D5" s="74"/>
      <c r="E5" s="73"/>
      <c r="F5" s="74"/>
      <c r="G5" s="74"/>
      <c r="H5" s="74"/>
      <c r="I5" s="74"/>
      <c r="J5" s="73"/>
    </row>
    <row r="6" spans="1:10">
      <c r="A6" s="72"/>
      <c r="B6" s="73"/>
      <c r="C6" s="73"/>
      <c r="D6" s="74"/>
      <c r="E6" s="73"/>
      <c r="F6" s="74"/>
      <c r="G6" s="74"/>
      <c r="H6" s="74"/>
      <c r="I6" s="74"/>
      <c r="J6" s="73"/>
    </row>
    <row r="7" spans="1:10">
      <c r="A7" s="72"/>
      <c r="B7" s="73"/>
      <c r="C7" s="73"/>
      <c r="D7" s="74"/>
      <c r="E7" s="73"/>
      <c r="F7" s="74"/>
      <c r="G7" s="74"/>
      <c r="H7" s="74"/>
      <c r="I7" s="74"/>
      <c r="J7" s="73"/>
    </row>
    <row r="8" spans="1:10">
      <c r="A8" s="72"/>
      <c r="B8" s="73"/>
      <c r="C8" s="73"/>
      <c r="D8" s="74"/>
      <c r="E8" s="73"/>
      <c r="F8" s="74"/>
      <c r="G8" s="74"/>
      <c r="H8" s="74"/>
      <c r="I8" s="74"/>
      <c r="J8" s="73"/>
    </row>
    <row r="9" spans="1:10">
      <c r="A9" s="72"/>
      <c r="B9" s="73"/>
      <c r="C9" s="73"/>
      <c r="D9" s="74"/>
      <c r="E9" s="73"/>
      <c r="F9" s="74"/>
      <c r="G9" s="74"/>
      <c r="H9" s="74"/>
      <c r="I9" s="74"/>
      <c r="J9" s="73"/>
    </row>
    <row r="10" spans="1:10">
      <c r="A10" s="72"/>
      <c r="B10" s="73"/>
      <c r="C10" s="73"/>
      <c r="D10" s="74"/>
      <c r="E10" s="73"/>
      <c r="F10" s="74"/>
      <c r="G10" s="74"/>
      <c r="H10" s="74"/>
      <c r="I10" s="74"/>
      <c r="J10" s="73"/>
    </row>
    <row r="11" spans="1:10">
      <c r="A11" s="72"/>
      <c r="B11" s="73"/>
      <c r="C11" s="73"/>
      <c r="D11" s="74"/>
      <c r="E11" s="73"/>
      <c r="F11" s="74"/>
      <c r="G11" s="74"/>
      <c r="H11" s="74"/>
      <c r="I11" s="74"/>
      <c r="J11" s="73"/>
    </row>
    <row r="12" spans="1:10">
      <c r="A12" s="72"/>
      <c r="B12" s="73"/>
      <c r="C12" s="73"/>
      <c r="D12" s="74"/>
      <c r="E12" s="73"/>
      <c r="F12" s="74"/>
      <c r="G12" s="74"/>
      <c r="H12" s="74"/>
      <c r="I12" s="74"/>
      <c r="J12" s="73"/>
    </row>
    <row r="13" spans="1:10">
      <c r="A13" s="72"/>
      <c r="B13" s="73"/>
      <c r="C13" s="73"/>
      <c r="D13" s="74"/>
      <c r="E13" s="73"/>
      <c r="F13" s="74"/>
      <c r="G13" s="74"/>
      <c r="H13" s="74"/>
      <c r="I13" s="74"/>
      <c r="J13" s="73"/>
    </row>
    <row r="14" spans="1:10">
      <c r="A14" s="72"/>
      <c r="B14" s="73"/>
      <c r="C14" s="73"/>
      <c r="D14" s="74"/>
      <c r="E14" s="73"/>
      <c r="F14" s="74"/>
      <c r="G14" s="74"/>
      <c r="H14" s="74"/>
      <c r="I14" s="74"/>
      <c r="J14" s="73"/>
    </row>
    <row r="15" spans="1:10">
      <c r="A15" s="72"/>
      <c r="B15" s="73"/>
      <c r="C15" s="73"/>
      <c r="D15" s="74"/>
      <c r="E15" s="73"/>
      <c r="F15" s="74"/>
      <c r="G15" s="74"/>
      <c r="H15" s="74"/>
      <c r="I15" s="74"/>
      <c r="J15" s="73"/>
    </row>
    <row r="16" spans="1:10">
      <c r="A16" s="72"/>
      <c r="B16" s="73"/>
      <c r="C16" s="73"/>
      <c r="D16" s="74"/>
      <c r="E16" s="73"/>
      <c r="F16" s="74"/>
      <c r="G16" s="74"/>
      <c r="H16" s="74"/>
      <c r="I16" s="74"/>
      <c r="J16" s="73"/>
    </row>
  </sheetData>
  <pageMargins left="0.2361111111111111" right="0.2361111111111111" top="0.69444444444444442" bottom="0.69444444444444442" header="0.41666666666666669" footer="0.41666666666666669"/>
  <pageSetup paperSize="256" scale="98" firstPageNumber="4294963191" orientation="portrait" useFirstPageNumber="1" horizontalDpi="300" verticalDpi="300" r:id="rId1"/>
  <headerFooter>
    <oddHeader>&amp;L&amp;"Times New Roman CE,bold"&amp;10 Irtás, föld- és sziklamunka</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view="pageBreakPreview" zoomScaleNormal="100" zoomScaleSheetLayoutView="100" workbookViewId="0">
      <selection activeCell="C5" sqref="C5"/>
    </sheetView>
  </sheetViews>
  <sheetFormatPr defaultRowHeight="12.75"/>
  <cols>
    <col min="1" max="1" width="4.28515625" style="80" customWidth="1"/>
    <col min="2" max="2" width="9.28515625" style="75" customWidth="1"/>
    <col min="3" max="3" width="36.7109375" style="75" customWidth="1"/>
    <col min="4" max="4" width="6.7109375" style="81" customWidth="1"/>
    <col min="5" max="5" width="6.7109375" style="75" customWidth="1"/>
    <col min="6" max="7" width="8.28515625" style="81" customWidth="1"/>
    <col min="8" max="9" width="10.28515625" style="81" customWidth="1"/>
    <col min="10" max="10" width="15.7109375" style="75" customWidth="1"/>
    <col min="11" max="16384" width="9.140625" style="75"/>
  </cols>
  <sheetData>
    <row r="1" spans="1:9" s="4" customFormat="1" ht="25.5">
      <c r="A1" s="7" t="s">
        <v>3</v>
      </c>
      <c r="B1" s="3" t="s">
        <v>4</v>
      </c>
      <c r="C1" s="3" t="s">
        <v>5</v>
      </c>
      <c r="D1" s="5" t="s">
        <v>6</v>
      </c>
      <c r="E1" s="3" t="s">
        <v>7</v>
      </c>
      <c r="F1" s="5" t="s">
        <v>8</v>
      </c>
      <c r="G1" s="5" t="s">
        <v>9</v>
      </c>
      <c r="H1" s="5" t="s">
        <v>10</v>
      </c>
      <c r="I1" s="5" t="s">
        <v>11</v>
      </c>
    </row>
    <row r="2" spans="1:9" ht="38.25">
      <c r="A2" s="72">
        <v>1</v>
      </c>
      <c r="B2" s="73"/>
      <c r="C2" s="73" t="s">
        <v>704</v>
      </c>
      <c r="D2" s="74">
        <v>267</v>
      </c>
      <c r="E2" s="73" t="s">
        <v>703</v>
      </c>
      <c r="F2" s="74">
        <v>0</v>
      </c>
      <c r="G2" s="74">
        <v>0</v>
      </c>
      <c r="H2" s="74">
        <f>ROUND(D2*F2, 0)</f>
        <v>0</v>
      </c>
      <c r="I2" s="74">
        <f>ROUND(D2*G2, 0)</f>
        <v>0</v>
      </c>
    </row>
    <row r="3" spans="1:9">
      <c r="A3" s="72"/>
      <c r="B3" s="73"/>
      <c r="C3" s="73"/>
      <c r="D3" s="74"/>
      <c r="E3" s="73"/>
      <c r="F3" s="74"/>
      <c r="G3" s="74"/>
      <c r="H3" s="74"/>
      <c r="I3" s="74"/>
    </row>
    <row r="4" spans="1:9" ht="25.5">
      <c r="A4" s="72">
        <v>2</v>
      </c>
      <c r="B4" s="73"/>
      <c r="C4" s="73" t="s">
        <v>705</v>
      </c>
      <c r="D4" s="74">
        <v>32</v>
      </c>
      <c r="E4" s="73" t="s">
        <v>703</v>
      </c>
      <c r="F4" s="74">
        <v>0</v>
      </c>
      <c r="G4" s="74">
        <v>0</v>
      </c>
      <c r="H4" s="74">
        <f>ROUND(D4*F4, 0)</f>
        <v>0</v>
      </c>
      <c r="I4" s="74">
        <f>ROUND(D4*G4, 0)</f>
        <v>0</v>
      </c>
    </row>
    <row r="5" spans="1:9">
      <c r="A5" s="72"/>
      <c r="B5" s="73"/>
      <c r="C5" s="73"/>
      <c r="D5" s="74"/>
      <c r="E5" s="73"/>
      <c r="F5" s="74"/>
      <c r="G5" s="74"/>
      <c r="H5" s="74"/>
      <c r="I5" s="74"/>
    </row>
    <row r="6" spans="1:9" s="79" customFormat="1">
      <c r="A6" s="76"/>
      <c r="B6" s="77"/>
      <c r="C6" s="77" t="s">
        <v>25</v>
      </c>
      <c r="D6" s="78"/>
      <c r="E6" s="77"/>
      <c r="F6" s="78"/>
      <c r="G6" s="78"/>
      <c r="H6" s="78">
        <f>ROUND(SUM(H2:H5),0)</f>
        <v>0</v>
      </c>
      <c r="I6" s="78">
        <f>ROUND(SUM(I2:I5),0)</f>
        <v>0</v>
      </c>
    </row>
    <row r="7" spans="1:9">
      <c r="A7" s="72"/>
      <c r="B7" s="73"/>
      <c r="C7" s="73"/>
      <c r="D7" s="74"/>
      <c r="E7" s="73"/>
      <c r="F7" s="74"/>
      <c r="G7" s="74"/>
      <c r="H7" s="74"/>
      <c r="I7" s="74"/>
    </row>
    <row r="8" spans="1:9">
      <c r="A8" s="72"/>
      <c r="B8" s="73"/>
      <c r="C8" s="73"/>
      <c r="D8" s="74"/>
      <c r="E8" s="73"/>
      <c r="F8" s="74"/>
      <c r="G8" s="74"/>
      <c r="H8" s="74"/>
      <c r="I8" s="74"/>
    </row>
    <row r="9" spans="1:9">
      <c r="A9" s="72"/>
      <c r="B9" s="73"/>
      <c r="C9" s="73"/>
      <c r="D9" s="74"/>
      <c r="E9" s="73"/>
      <c r="F9" s="74"/>
      <c r="G9" s="74"/>
      <c r="H9" s="74"/>
      <c r="I9" s="74"/>
    </row>
    <row r="10" spans="1:9">
      <c r="A10" s="72"/>
      <c r="B10" s="73"/>
      <c r="C10" s="73"/>
      <c r="D10" s="74"/>
      <c r="E10" s="73"/>
      <c r="F10" s="74"/>
      <c r="G10" s="74"/>
      <c r="H10" s="74"/>
      <c r="I10" s="74"/>
    </row>
    <row r="11" spans="1:9">
      <c r="A11" s="72"/>
      <c r="B11" s="73"/>
      <c r="C11" s="73"/>
      <c r="D11" s="74"/>
      <c r="E11" s="73"/>
      <c r="F11" s="74"/>
      <c r="G11" s="74"/>
      <c r="H11" s="74"/>
      <c r="I11" s="74"/>
    </row>
    <row r="12" spans="1:9">
      <c r="A12" s="72"/>
      <c r="B12" s="73"/>
      <c r="C12" s="73"/>
      <c r="D12" s="74"/>
      <c r="E12" s="73"/>
      <c r="F12" s="74"/>
      <c r="G12" s="74"/>
      <c r="H12" s="74"/>
      <c r="I12" s="74"/>
    </row>
  </sheetData>
  <pageMargins left="0.2361111111111111" right="0.2361111111111111" top="0.69444444444444442" bottom="0.69444444444444442" header="0.41666666666666669" footer="0.41666666666666669"/>
  <pageSetup paperSize="256" scale="98" firstPageNumber="4294963191" orientation="portrait" useFirstPageNumber="1" horizontalDpi="300" verticalDpi="300" r:id="rId1"/>
  <headerFooter>
    <oddHeader>&amp;L&amp;"Times New Roman CE,bold"&amp;10 Síkalapozás</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topLeftCell="A17" zoomScaleNormal="100" zoomScaleSheetLayoutView="100" workbookViewId="0">
      <selection activeCell="D30" sqref="D30"/>
    </sheetView>
  </sheetViews>
  <sheetFormatPr defaultRowHeight="12.75"/>
  <cols>
    <col min="1" max="1" width="4.28515625" style="80" customWidth="1"/>
    <col min="2" max="2" width="9.28515625" style="75" customWidth="1"/>
    <col min="3" max="3" width="36.7109375" style="75" customWidth="1"/>
    <col min="4" max="4" width="6.7109375" style="81" customWidth="1"/>
    <col min="5" max="5" width="6.7109375" style="75" customWidth="1"/>
    <col min="6" max="7" width="8.28515625" style="81" customWidth="1"/>
    <col min="8" max="9" width="10.28515625" style="81" customWidth="1"/>
    <col min="10" max="10" width="15.7109375" style="75" customWidth="1"/>
    <col min="11" max="16384" width="9.140625" style="75"/>
  </cols>
  <sheetData>
    <row r="1" spans="1:9" s="4" customFormat="1" ht="25.5">
      <c r="A1" s="7" t="s">
        <v>3</v>
      </c>
      <c r="B1" s="3" t="s">
        <v>4</v>
      </c>
      <c r="C1" s="3" t="s">
        <v>5</v>
      </c>
      <c r="D1" s="5" t="s">
        <v>6</v>
      </c>
      <c r="E1" s="3" t="s">
        <v>7</v>
      </c>
      <c r="F1" s="5" t="s">
        <v>8</v>
      </c>
      <c r="G1" s="5" t="s">
        <v>9</v>
      </c>
      <c r="H1" s="5" t="s">
        <v>10</v>
      </c>
      <c r="I1" s="5" t="s">
        <v>11</v>
      </c>
    </row>
    <row r="2" spans="1:9" ht="38.25">
      <c r="A2" s="72">
        <v>1</v>
      </c>
      <c r="B2" s="73"/>
      <c r="C2" s="73" t="s">
        <v>706</v>
      </c>
      <c r="D2" s="74">
        <v>5069</v>
      </c>
      <c r="E2" s="73" t="s">
        <v>707</v>
      </c>
      <c r="F2" s="74">
        <v>0</v>
      </c>
      <c r="G2" s="74">
        <v>0</v>
      </c>
      <c r="H2" s="74">
        <f>ROUND(D2*F2, 0)</f>
        <v>0</v>
      </c>
      <c r="I2" s="74">
        <f>ROUND(D2*G2, 0)</f>
        <v>0</v>
      </c>
    </row>
    <row r="3" spans="1:9">
      <c r="A3" s="72"/>
      <c r="B3" s="73"/>
      <c r="C3" s="73"/>
      <c r="D3" s="74"/>
      <c r="E3" s="73"/>
      <c r="F3" s="74"/>
      <c r="G3" s="74"/>
      <c r="H3" s="74"/>
      <c r="I3" s="74"/>
    </row>
    <row r="4" spans="1:9" ht="38.25">
      <c r="A4" s="72">
        <v>2</v>
      </c>
      <c r="B4" s="73"/>
      <c r="C4" s="73" t="s">
        <v>708</v>
      </c>
      <c r="D4" s="74">
        <v>1057</v>
      </c>
      <c r="E4" s="73" t="s">
        <v>707</v>
      </c>
      <c r="F4" s="74">
        <v>0</v>
      </c>
      <c r="G4" s="74">
        <v>0</v>
      </c>
      <c r="H4" s="74">
        <f>ROUND(D4*F4, 0)</f>
        <v>0</v>
      </c>
      <c r="I4" s="74">
        <f>ROUND(D4*G4, 0)</f>
        <v>0</v>
      </c>
    </row>
    <row r="5" spans="1:9">
      <c r="A5" s="72"/>
      <c r="B5" s="73"/>
      <c r="C5" s="73"/>
      <c r="D5" s="74"/>
      <c r="E5" s="73"/>
      <c r="F5" s="74"/>
      <c r="G5" s="74"/>
      <c r="H5" s="74"/>
      <c r="I5" s="74"/>
    </row>
    <row r="6" spans="1:9" ht="38.25">
      <c r="A6" s="72">
        <v>3</v>
      </c>
      <c r="B6" s="73"/>
      <c r="C6" s="73" t="s">
        <v>709</v>
      </c>
      <c r="D6" s="74">
        <v>14092</v>
      </c>
      <c r="E6" s="73" t="s">
        <v>707</v>
      </c>
      <c r="F6" s="74">
        <v>0</v>
      </c>
      <c r="G6" s="74">
        <v>0</v>
      </c>
      <c r="H6" s="74">
        <f>ROUND(D6*F6, 0)</f>
        <v>0</v>
      </c>
      <c r="I6" s="74">
        <f>ROUND(D6*G6, 0)</f>
        <v>0</v>
      </c>
    </row>
    <row r="7" spans="1:9">
      <c r="A7" s="72"/>
      <c r="B7" s="73"/>
      <c r="C7" s="73"/>
      <c r="D7" s="74"/>
      <c r="E7" s="73"/>
      <c r="F7" s="74"/>
      <c r="G7" s="74"/>
      <c r="H7" s="74"/>
      <c r="I7" s="74"/>
    </row>
    <row r="8" spans="1:9" ht="38.25">
      <c r="A8" s="72">
        <v>4</v>
      </c>
      <c r="B8" s="73"/>
      <c r="C8" s="73" t="s">
        <v>710</v>
      </c>
      <c r="D8" s="74">
        <v>3980</v>
      </c>
      <c r="E8" s="73" t="s">
        <v>707</v>
      </c>
      <c r="F8" s="74">
        <v>0</v>
      </c>
      <c r="G8" s="74">
        <v>0</v>
      </c>
      <c r="H8" s="74">
        <f>ROUND(D8*F8, 0)</f>
        <v>0</v>
      </c>
      <c r="I8" s="74">
        <f>ROUND(D8*G8, 0)</f>
        <v>0</v>
      </c>
    </row>
    <row r="9" spans="1:9">
      <c r="A9" s="72"/>
      <c r="B9" s="73"/>
      <c r="C9" s="73"/>
      <c r="D9" s="74"/>
      <c r="E9" s="73"/>
      <c r="F9" s="74"/>
      <c r="G9" s="74"/>
      <c r="H9" s="74"/>
      <c r="I9" s="74"/>
    </row>
    <row r="10" spans="1:9" ht="38.25">
      <c r="A10" s="72">
        <v>5</v>
      </c>
      <c r="B10" s="73"/>
      <c r="C10" s="73" t="s">
        <v>711</v>
      </c>
      <c r="D10" s="74">
        <v>1493</v>
      </c>
      <c r="E10" s="73" t="s">
        <v>707</v>
      </c>
      <c r="F10" s="74">
        <v>0</v>
      </c>
      <c r="G10" s="74">
        <v>0</v>
      </c>
      <c r="H10" s="74">
        <f>ROUND(D10*F10, 0)</f>
        <v>0</v>
      </c>
      <c r="I10" s="74">
        <f>ROUND(D10*G10, 0)</f>
        <v>0</v>
      </c>
    </row>
    <row r="11" spans="1:9">
      <c r="A11" s="72"/>
      <c r="B11" s="73"/>
      <c r="C11" s="73"/>
      <c r="D11" s="74"/>
      <c r="E11" s="73"/>
      <c r="F11" s="74"/>
      <c r="G11" s="74"/>
      <c r="H11" s="74"/>
      <c r="I11" s="74"/>
    </row>
    <row r="12" spans="1:9" ht="38.25">
      <c r="A12" s="72">
        <v>6</v>
      </c>
      <c r="B12" s="73"/>
      <c r="C12" s="73" t="s">
        <v>712</v>
      </c>
      <c r="D12" s="74">
        <v>779</v>
      </c>
      <c r="E12" s="73" t="s">
        <v>707</v>
      </c>
      <c r="F12" s="74">
        <v>0</v>
      </c>
      <c r="G12" s="74">
        <v>0</v>
      </c>
      <c r="H12" s="74">
        <f>ROUND(D12*F12, 0)</f>
        <v>0</v>
      </c>
      <c r="I12" s="74">
        <f>ROUND(D12*G12, 0)</f>
        <v>0</v>
      </c>
    </row>
    <row r="13" spans="1:9">
      <c r="A13" s="72"/>
      <c r="B13" s="73"/>
      <c r="C13" s="73"/>
      <c r="D13" s="74"/>
      <c r="E13" s="73"/>
      <c r="F13" s="74"/>
      <c r="G13" s="74"/>
      <c r="H13" s="74"/>
      <c r="I13" s="74"/>
    </row>
    <row r="14" spans="1:9" ht="38.25">
      <c r="A14" s="72">
        <v>7</v>
      </c>
      <c r="B14" s="73"/>
      <c r="C14" s="83" t="s">
        <v>713</v>
      </c>
      <c r="D14" s="74">
        <v>18</v>
      </c>
      <c r="E14" s="73" t="s">
        <v>703</v>
      </c>
      <c r="F14" s="74">
        <v>0</v>
      </c>
      <c r="G14" s="74">
        <v>0</v>
      </c>
      <c r="H14" s="74">
        <f>ROUND(D14*F14, 0)</f>
        <v>0</v>
      </c>
      <c r="I14" s="74">
        <f>ROUND(D14*G14, 0)</f>
        <v>0</v>
      </c>
    </row>
    <row r="15" spans="1:9">
      <c r="A15" s="72"/>
      <c r="B15" s="73"/>
      <c r="C15" s="83"/>
      <c r="D15" s="74"/>
      <c r="E15" s="73"/>
      <c r="F15" s="74"/>
      <c r="G15" s="74"/>
      <c r="H15" s="74"/>
      <c r="I15" s="74"/>
    </row>
    <row r="16" spans="1:9" ht="38.25">
      <c r="A16" s="72">
        <v>8</v>
      </c>
      <c r="B16" s="73"/>
      <c r="C16" s="83" t="s">
        <v>714</v>
      </c>
      <c r="D16" s="74">
        <v>13</v>
      </c>
      <c r="E16" s="73" t="s">
        <v>703</v>
      </c>
      <c r="F16" s="74">
        <v>0</v>
      </c>
      <c r="G16" s="74">
        <v>0</v>
      </c>
      <c r="H16" s="74">
        <f>ROUND(D16*F16, 0)</f>
        <v>0</v>
      </c>
      <c r="I16" s="74">
        <f>ROUND(D16*G16, 0)</f>
        <v>0</v>
      </c>
    </row>
    <row r="17" spans="1:9">
      <c r="A17" s="72"/>
      <c r="B17" s="73"/>
      <c r="C17" s="83"/>
      <c r="D17" s="74"/>
      <c r="E17" s="73"/>
      <c r="F17" s="74"/>
      <c r="G17" s="74"/>
      <c r="H17" s="74"/>
      <c r="I17" s="74"/>
    </row>
    <row r="18" spans="1:9" ht="25.5">
      <c r="A18" s="72">
        <v>9</v>
      </c>
      <c r="B18" s="73"/>
      <c r="C18" s="83" t="s">
        <v>715</v>
      </c>
      <c r="D18" s="74">
        <v>15</v>
      </c>
      <c r="E18" s="73" t="s">
        <v>703</v>
      </c>
      <c r="F18" s="74">
        <v>0</v>
      </c>
      <c r="G18" s="74">
        <v>0</v>
      </c>
      <c r="H18" s="74">
        <f>ROUND(D18*F18, 0)</f>
        <v>0</v>
      </c>
      <c r="I18" s="74">
        <f>ROUND(D18*G18, 0)</f>
        <v>0</v>
      </c>
    </row>
    <row r="19" spans="1:9">
      <c r="A19" s="72"/>
      <c r="B19" s="73"/>
      <c r="C19" s="83"/>
      <c r="D19" s="74"/>
      <c r="E19" s="73"/>
      <c r="F19" s="74"/>
      <c r="G19" s="74"/>
      <c r="H19" s="74"/>
      <c r="I19" s="74"/>
    </row>
    <row r="20" spans="1:9" ht="38.25">
      <c r="A20" s="72">
        <v>10</v>
      </c>
      <c r="B20" s="73"/>
      <c r="C20" s="83" t="s">
        <v>716</v>
      </c>
      <c r="D20" s="74">
        <v>19</v>
      </c>
      <c r="E20" s="73" t="s">
        <v>703</v>
      </c>
      <c r="F20" s="74">
        <v>0</v>
      </c>
      <c r="G20" s="74">
        <v>0</v>
      </c>
      <c r="H20" s="74">
        <f>ROUND(D20*F20, 0)</f>
        <v>0</v>
      </c>
      <c r="I20" s="74">
        <f>ROUND(D20*G20, 0)</f>
        <v>0</v>
      </c>
    </row>
    <row r="21" spans="1:9">
      <c r="A21" s="72"/>
      <c r="B21" s="73"/>
      <c r="C21" s="83"/>
      <c r="D21" s="74"/>
      <c r="E21" s="73"/>
      <c r="F21" s="74"/>
      <c r="G21" s="74"/>
      <c r="H21" s="74"/>
      <c r="I21" s="74"/>
    </row>
    <row r="22" spans="1:9" ht="25.5">
      <c r="A22" s="72">
        <v>11</v>
      </c>
      <c r="B22" s="73"/>
      <c r="C22" s="83" t="s">
        <v>717</v>
      </c>
      <c r="D22" s="74">
        <v>18</v>
      </c>
      <c r="E22" s="73" t="s">
        <v>703</v>
      </c>
      <c r="F22" s="74">
        <v>0</v>
      </c>
      <c r="G22" s="74">
        <v>0</v>
      </c>
      <c r="H22" s="74">
        <f>ROUND(D22*F22, 0)</f>
        <v>0</v>
      </c>
      <c r="I22" s="74">
        <f>ROUND(D22*G22, 0)</f>
        <v>0</v>
      </c>
    </row>
    <row r="23" spans="1:9">
      <c r="A23" s="72"/>
      <c r="B23" s="73"/>
      <c r="C23" s="83"/>
      <c r="D23" s="74"/>
      <c r="E23" s="73"/>
      <c r="F23" s="74"/>
      <c r="G23" s="74"/>
      <c r="H23" s="74"/>
      <c r="I23" s="74"/>
    </row>
    <row r="24" spans="1:9" ht="25.5">
      <c r="A24" s="72">
        <v>12</v>
      </c>
      <c r="B24" s="73"/>
      <c r="C24" s="83" t="s">
        <v>718</v>
      </c>
      <c r="D24" s="74">
        <v>5</v>
      </c>
      <c r="E24" s="73" t="s">
        <v>703</v>
      </c>
      <c r="F24" s="74">
        <v>0</v>
      </c>
      <c r="G24" s="74">
        <v>0</v>
      </c>
      <c r="H24" s="74">
        <f>ROUND(D24*F24, 0)</f>
        <v>0</v>
      </c>
      <c r="I24" s="74">
        <f>ROUND(D24*G24, 0)</f>
        <v>0</v>
      </c>
    </row>
    <row r="25" spans="1:9">
      <c r="A25" s="72"/>
      <c r="B25" s="73"/>
      <c r="C25" s="83"/>
      <c r="D25" s="74"/>
      <c r="E25" s="73"/>
      <c r="F25" s="74"/>
      <c r="G25" s="74"/>
      <c r="H25" s="74"/>
      <c r="I25" s="74"/>
    </row>
    <row r="26" spans="1:9" ht="25.5">
      <c r="A26" s="72">
        <v>13</v>
      </c>
      <c r="B26" s="73"/>
      <c r="C26" s="83" t="s">
        <v>719</v>
      </c>
      <c r="D26" s="74">
        <v>95</v>
      </c>
      <c r="E26" s="73" t="s">
        <v>703</v>
      </c>
      <c r="F26" s="74">
        <v>0</v>
      </c>
      <c r="G26" s="74">
        <v>0</v>
      </c>
      <c r="H26" s="74">
        <f>ROUND(D26*F26, 0)</f>
        <v>0</v>
      </c>
      <c r="I26" s="74">
        <f>ROUND(D26*G26, 0)</f>
        <v>0</v>
      </c>
    </row>
    <row r="27" spans="1:9">
      <c r="A27" s="72"/>
      <c r="B27" s="73"/>
      <c r="C27" s="83"/>
      <c r="D27" s="74"/>
      <c r="E27" s="73"/>
      <c r="F27" s="74"/>
      <c r="G27" s="74"/>
      <c r="H27" s="74"/>
      <c r="I27" s="74"/>
    </row>
    <row r="28" spans="1:9">
      <c r="A28" s="72">
        <v>14</v>
      </c>
      <c r="B28" s="73"/>
      <c r="C28" s="83" t="s">
        <v>720</v>
      </c>
      <c r="D28" s="74">
        <v>68</v>
      </c>
      <c r="E28" s="73" t="s">
        <v>703</v>
      </c>
      <c r="F28" s="74">
        <v>0</v>
      </c>
      <c r="G28" s="74">
        <v>0</v>
      </c>
      <c r="H28" s="74">
        <f>ROUND(D28*F28, 0)</f>
        <v>0</v>
      </c>
      <c r="I28" s="74">
        <f>ROUND(D28*G28, 0)</f>
        <v>0</v>
      </c>
    </row>
    <row r="29" spans="1:9">
      <c r="A29" s="72"/>
      <c r="B29" s="73"/>
      <c r="C29" s="83"/>
      <c r="D29" s="74"/>
      <c r="E29" s="73"/>
      <c r="F29" s="74"/>
      <c r="G29" s="74"/>
      <c r="H29" s="74"/>
      <c r="I29" s="74"/>
    </row>
    <row r="30" spans="1:9">
      <c r="A30" s="72">
        <v>15</v>
      </c>
      <c r="B30" s="73"/>
      <c r="C30" s="83" t="s">
        <v>721</v>
      </c>
      <c r="D30" s="74">
        <v>5</v>
      </c>
      <c r="E30" s="73" t="s">
        <v>703</v>
      </c>
      <c r="F30" s="74">
        <v>0</v>
      </c>
      <c r="G30" s="74">
        <v>0</v>
      </c>
      <c r="H30" s="74">
        <f>ROUND(D30*F30, 0)</f>
        <v>0</v>
      </c>
      <c r="I30" s="74">
        <f>ROUND(D30*G30, 0)</f>
        <v>0</v>
      </c>
    </row>
    <row r="31" spans="1:9" s="79" customFormat="1">
      <c r="A31" s="76"/>
      <c r="B31" s="77"/>
      <c r="C31" s="77" t="s">
        <v>25</v>
      </c>
      <c r="D31" s="78"/>
      <c r="E31" s="77"/>
      <c r="F31" s="78"/>
      <c r="G31" s="78"/>
      <c r="H31" s="78">
        <f>ROUND(SUM(H2:H30),0)</f>
        <v>0</v>
      </c>
      <c r="I31" s="78">
        <f>ROUND(SUM(I2:I30),0)</f>
        <v>0</v>
      </c>
    </row>
  </sheetData>
  <pageMargins left="0.2361111111111111" right="0.2361111111111111" top="0.69444444444444442" bottom="0.69444444444444442" header="0.41666666666666669" footer="0.41666666666666669"/>
  <pageSetup paperSize="256" scale="98" firstPageNumber="4294963191" orientation="portrait" useFirstPageNumber="1" horizontalDpi="300" verticalDpi="300" r:id="rId1"/>
  <headerFooter>
    <oddHeader>&amp;L&amp;"Times New Roman CE,bold"&amp;10 Helyszíni beton és vasbeton munkák</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view="pageBreakPreview" zoomScaleNormal="100" zoomScaleSheetLayoutView="100" workbookViewId="0">
      <selection activeCell="A4" sqref="A4"/>
    </sheetView>
  </sheetViews>
  <sheetFormatPr defaultRowHeight="15"/>
  <cols>
    <col min="3" max="3" width="26.85546875" customWidth="1"/>
  </cols>
  <sheetData>
    <row r="1" spans="1:9" ht="25.5">
      <c r="A1" s="7" t="s">
        <v>3</v>
      </c>
      <c r="B1" s="3" t="s">
        <v>4</v>
      </c>
      <c r="C1" s="3" t="s">
        <v>5</v>
      </c>
      <c r="D1" s="5" t="s">
        <v>6</v>
      </c>
      <c r="E1" s="3" t="s">
        <v>7</v>
      </c>
      <c r="F1" s="5" t="s">
        <v>8</v>
      </c>
      <c r="G1" s="5" t="s">
        <v>9</v>
      </c>
      <c r="H1" s="5" t="s">
        <v>10</v>
      </c>
      <c r="I1" s="5" t="s">
        <v>11</v>
      </c>
    </row>
    <row r="2" spans="1:9" ht="26.25" customHeight="1">
      <c r="A2" s="72">
        <v>1</v>
      </c>
      <c r="B2" s="73"/>
      <c r="C2" s="83" t="s">
        <v>722</v>
      </c>
      <c r="D2" s="74">
        <v>28</v>
      </c>
      <c r="E2" s="73" t="s">
        <v>723</v>
      </c>
      <c r="F2" s="74"/>
      <c r="G2" s="74"/>
      <c r="H2" s="74">
        <f>ROUND(D2*F2, 0)</f>
        <v>0</v>
      </c>
      <c r="I2" s="74">
        <f>ROUND(D2*G2, 0)</f>
        <v>0</v>
      </c>
    </row>
    <row r="3" spans="1:9" ht="26.25" customHeight="1">
      <c r="A3" s="72"/>
      <c r="B3" s="73"/>
      <c r="C3" s="83"/>
      <c r="D3" s="74"/>
      <c r="E3" s="73"/>
      <c r="F3" s="74"/>
      <c r="G3" s="74"/>
      <c r="H3" s="74"/>
      <c r="I3" s="74"/>
    </row>
    <row r="4" spans="1:9" ht="25.5">
      <c r="A4" s="72">
        <v>2</v>
      </c>
      <c r="B4" s="73"/>
      <c r="C4" s="83" t="s">
        <v>724</v>
      </c>
      <c r="D4" s="74">
        <v>3</v>
      </c>
      <c r="E4" s="73" t="s">
        <v>723</v>
      </c>
      <c r="F4" s="74"/>
      <c r="G4" s="74"/>
      <c r="H4" s="74">
        <f>ROUND(D4*F4, 0)</f>
        <v>0</v>
      </c>
      <c r="I4" s="74">
        <f>ROUND(D4*G4, 0)</f>
        <v>0</v>
      </c>
    </row>
    <row r="5" spans="1:9">
      <c r="A5" s="72"/>
      <c r="B5" s="73"/>
      <c r="C5" s="73"/>
      <c r="D5" s="74"/>
      <c r="E5" s="73"/>
      <c r="F5" s="74"/>
      <c r="G5" s="74"/>
      <c r="H5" s="74"/>
      <c r="I5" s="74"/>
    </row>
    <row r="6" spans="1:9">
      <c r="A6" s="76"/>
      <c r="B6" s="77"/>
      <c r="C6" s="77" t="s">
        <v>25</v>
      </c>
      <c r="D6" s="78"/>
      <c r="E6" s="77"/>
      <c r="F6" s="78"/>
      <c r="G6" s="78"/>
      <c r="H6" s="78">
        <f>ROUND(SUM(H2:H5),0)</f>
        <v>0</v>
      </c>
      <c r="I6" s="78">
        <f>ROUND(SUM(I2:I5),0)</f>
        <v>0</v>
      </c>
    </row>
    <row r="7" spans="1:9">
      <c r="A7" s="80"/>
      <c r="B7" s="75"/>
      <c r="C7" s="75"/>
      <c r="D7" s="81"/>
      <c r="E7" s="75"/>
      <c r="F7" s="81"/>
      <c r="G7" s="81"/>
      <c r="H7" s="81"/>
      <c r="I7" s="81"/>
    </row>
  </sheetData>
  <pageMargins left="0.7" right="0.7" top="0.75" bottom="0.75" header="0.3" footer="0.3"/>
  <pageSetup paperSize="256" scale="87"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1"/>
  <sheetViews>
    <sheetView view="pageBreakPreview" topLeftCell="A231" zoomScaleNormal="100" zoomScaleSheetLayoutView="100" workbookViewId="0">
      <selection activeCell="H251" sqref="H251"/>
    </sheetView>
  </sheetViews>
  <sheetFormatPr defaultRowHeight="15"/>
  <cols>
    <col min="1" max="1" width="5.85546875" style="24" customWidth="1"/>
    <col min="2" max="2" width="13.85546875" style="99" customWidth="1"/>
    <col min="3" max="3" width="9.140625" style="24"/>
    <col min="4" max="4" width="5" style="24" customWidth="1"/>
    <col min="5" max="5" width="3.7109375" style="24" customWidth="1"/>
    <col min="6" max="6" width="10.140625" style="24" customWidth="1"/>
    <col min="7" max="7" width="4.42578125" style="24" customWidth="1"/>
    <col min="8" max="8" width="15.5703125" style="101" customWidth="1"/>
    <col min="9" max="9" width="14.85546875" style="101" customWidth="1"/>
    <col min="10" max="16384" width="9.140625" style="24"/>
  </cols>
  <sheetData>
    <row r="1" spans="1:9" ht="12.75">
      <c r="A1" s="84" t="s">
        <v>725</v>
      </c>
      <c r="B1" s="85" t="s">
        <v>726</v>
      </c>
      <c r="C1" s="86"/>
      <c r="D1" s="87" t="s">
        <v>727</v>
      </c>
      <c r="E1" s="21"/>
      <c r="F1" s="21"/>
      <c r="G1" s="88"/>
      <c r="H1" s="89" t="s">
        <v>728</v>
      </c>
      <c r="I1" s="90" t="s">
        <v>729</v>
      </c>
    </row>
    <row r="2" spans="1:9" ht="12.75">
      <c r="A2" s="91"/>
      <c r="B2" s="92"/>
      <c r="C2" s="93"/>
      <c r="D2" s="69"/>
      <c r="E2" s="69"/>
      <c r="F2" s="69"/>
      <c r="G2" s="94"/>
      <c r="H2" s="95" t="s">
        <v>730</v>
      </c>
      <c r="I2" s="96" t="s">
        <v>731</v>
      </c>
    </row>
    <row r="3" spans="1:9" ht="12.75">
      <c r="A3" s="26"/>
      <c r="B3" s="97"/>
      <c r="C3" s="26"/>
      <c r="D3" s="26"/>
      <c r="E3" s="26"/>
      <c r="F3" s="26"/>
      <c r="G3" s="26"/>
      <c r="H3" s="98"/>
      <c r="I3" s="98"/>
    </row>
    <row r="4" spans="1:9">
      <c r="C4" s="100" t="s">
        <v>732</v>
      </c>
    </row>
    <row r="5" spans="1:9">
      <c r="C5" s="100"/>
    </row>
    <row r="6" spans="1:9">
      <c r="A6" s="102" t="s">
        <v>733</v>
      </c>
      <c r="B6" s="102" t="s">
        <v>734</v>
      </c>
      <c r="C6" s="102" t="s">
        <v>735</v>
      </c>
    </row>
    <row r="7" spans="1:9">
      <c r="B7" s="24"/>
      <c r="C7" s="102" t="s">
        <v>736</v>
      </c>
    </row>
    <row r="8" spans="1:9">
      <c r="A8" s="102"/>
      <c r="B8" s="24"/>
    </row>
    <row r="9" spans="1:9">
      <c r="B9" s="24"/>
      <c r="C9" s="102">
        <v>29.39</v>
      </c>
      <c r="D9" s="102" t="s">
        <v>49</v>
      </c>
      <c r="E9" s="103" t="s">
        <v>737</v>
      </c>
      <c r="F9" s="24">
        <v>0</v>
      </c>
      <c r="H9" s="101">
        <f>C9*F9</f>
        <v>0</v>
      </c>
    </row>
    <row r="10" spans="1:9">
      <c r="B10" s="24"/>
      <c r="D10" s="102"/>
      <c r="E10" s="103" t="s">
        <v>738</v>
      </c>
      <c r="F10" s="24">
        <v>0</v>
      </c>
      <c r="I10" s="101">
        <f>C9*F10</f>
        <v>0</v>
      </c>
    </row>
    <row r="12" spans="1:9" ht="12.75">
      <c r="A12" s="102" t="s">
        <v>739</v>
      </c>
      <c r="B12" s="104" t="s">
        <v>740</v>
      </c>
      <c r="C12" s="102" t="s">
        <v>741</v>
      </c>
      <c r="D12" s="102"/>
      <c r="E12" s="102"/>
      <c r="F12" s="102"/>
      <c r="G12" s="102"/>
      <c r="H12" s="105"/>
      <c r="I12" s="105"/>
    </row>
    <row r="13" spans="1:9" ht="12.75">
      <c r="A13" s="102"/>
      <c r="B13" s="104"/>
      <c r="C13" s="102" t="s">
        <v>742</v>
      </c>
      <c r="D13" s="102"/>
      <c r="E13" s="102"/>
      <c r="F13" s="102"/>
      <c r="G13" s="102"/>
      <c r="H13" s="105"/>
      <c r="I13" s="105"/>
    </row>
    <row r="14" spans="1:9" ht="12.75">
      <c r="A14" s="102"/>
      <c r="B14" s="104"/>
      <c r="C14" s="102" t="s">
        <v>743</v>
      </c>
      <c r="D14" s="102"/>
      <c r="E14" s="102"/>
      <c r="F14" s="102"/>
      <c r="G14" s="102"/>
      <c r="H14" s="105"/>
      <c r="I14" s="105"/>
    </row>
    <row r="15" spans="1:9" ht="12.75">
      <c r="A15" s="102"/>
      <c r="B15" s="104"/>
      <c r="C15" s="102" t="s">
        <v>744</v>
      </c>
      <c r="D15" s="102"/>
      <c r="E15" s="102"/>
      <c r="F15" s="102"/>
      <c r="G15" s="102"/>
      <c r="H15" s="105"/>
      <c r="I15" s="105"/>
    </row>
    <row r="16" spans="1:9" ht="12.75">
      <c r="A16" s="102"/>
      <c r="B16" s="104"/>
      <c r="C16" s="102"/>
      <c r="D16" s="102"/>
      <c r="E16" s="102"/>
      <c r="F16" s="102"/>
      <c r="G16" s="102"/>
      <c r="H16" s="105"/>
      <c r="I16" s="105"/>
    </row>
    <row r="17" spans="1:9" ht="12.75">
      <c r="A17" s="102"/>
      <c r="B17" s="104"/>
      <c r="C17" s="102">
        <v>0.62</v>
      </c>
      <c r="D17" s="102" t="s">
        <v>745</v>
      </c>
      <c r="E17" s="106" t="s">
        <v>737</v>
      </c>
      <c r="F17" s="102"/>
      <c r="G17" s="102"/>
      <c r="H17" s="105">
        <f>C17*F17</f>
        <v>0</v>
      </c>
      <c r="I17" s="105"/>
    </row>
    <row r="18" spans="1:9" ht="12.75">
      <c r="A18" s="102"/>
      <c r="B18" s="104"/>
      <c r="C18" s="102"/>
      <c r="D18" s="102"/>
      <c r="E18" s="106" t="s">
        <v>738</v>
      </c>
      <c r="F18" s="102"/>
      <c r="G18" s="102"/>
      <c r="H18" s="105"/>
      <c r="I18" s="105">
        <f>C17*F18</f>
        <v>0</v>
      </c>
    </row>
    <row r="19" spans="1:9">
      <c r="A19" s="102"/>
      <c r="B19" s="104"/>
    </row>
    <row r="20" spans="1:9">
      <c r="A20" s="102"/>
      <c r="B20" s="24"/>
      <c r="C20" s="102"/>
      <c r="D20" s="102"/>
    </row>
    <row r="21" spans="1:9" ht="12.75">
      <c r="A21" s="102"/>
      <c r="B21" s="24"/>
      <c r="C21" s="102"/>
      <c r="D21" s="102"/>
      <c r="E21" s="102"/>
      <c r="F21" s="102"/>
      <c r="G21" s="102"/>
      <c r="H21" s="107"/>
      <c r="I21" s="107"/>
    </row>
    <row r="22" spans="1:9" ht="12.75">
      <c r="A22" s="102"/>
      <c r="B22" s="24"/>
      <c r="C22" s="102" t="s">
        <v>746</v>
      </c>
      <c r="D22" s="102"/>
      <c r="E22" s="102"/>
      <c r="F22" s="102"/>
      <c r="G22" s="102"/>
      <c r="H22" s="108">
        <f>SUM(H6:H21)</f>
        <v>0</v>
      </c>
      <c r="I22" s="108">
        <f>SUM(I4:I21)</f>
        <v>0</v>
      </c>
    </row>
    <row r="23" spans="1:9">
      <c r="B23" s="104"/>
    </row>
    <row r="24" spans="1:9" ht="12.75">
      <c r="B24" s="104"/>
      <c r="C24" s="102"/>
      <c r="D24" s="102"/>
      <c r="E24" s="102"/>
      <c r="F24" s="102"/>
      <c r="G24" s="102"/>
      <c r="H24" s="105"/>
      <c r="I24" s="105"/>
    </row>
    <row r="25" spans="1:9">
      <c r="B25" s="24"/>
      <c r="D25" s="102"/>
    </row>
    <row r="26" spans="1:9">
      <c r="A26" s="102"/>
      <c r="B26" s="102"/>
      <c r="C26" s="102"/>
    </row>
    <row r="27" spans="1:9">
      <c r="B27" s="24"/>
      <c r="C27" s="102"/>
      <c r="E27" s="103"/>
    </row>
    <row r="28" spans="1:9">
      <c r="A28" s="102"/>
      <c r="B28" s="24"/>
    </row>
    <row r="32" spans="1:9">
      <c r="A32" s="102"/>
    </row>
    <row r="33" spans="1:9">
      <c r="A33" s="102"/>
    </row>
    <row r="34" spans="1:9" ht="12.75">
      <c r="A34" s="102"/>
      <c r="B34" s="104"/>
      <c r="C34" s="102"/>
      <c r="D34" s="102"/>
      <c r="E34" s="102"/>
      <c r="F34" s="102"/>
      <c r="G34" s="102"/>
      <c r="H34" s="105"/>
      <c r="I34" s="105"/>
    </row>
    <row r="35" spans="1:9" ht="12.75">
      <c r="A35" s="102"/>
      <c r="B35" s="104"/>
      <c r="C35" s="102"/>
      <c r="D35" s="102"/>
      <c r="E35" s="106"/>
      <c r="F35" s="102"/>
      <c r="G35" s="102"/>
      <c r="H35" s="105"/>
      <c r="I35" s="105"/>
    </row>
    <row r="36" spans="1:9" ht="12.75">
      <c r="A36" s="102"/>
      <c r="B36" s="104"/>
      <c r="C36" s="102"/>
      <c r="D36" s="102"/>
      <c r="E36" s="106"/>
      <c r="F36" s="102"/>
      <c r="G36" s="102"/>
      <c r="H36" s="105"/>
      <c r="I36" s="105"/>
    </row>
    <row r="37" spans="1:9" ht="12.75">
      <c r="A37" s="102"/>
      <c r="B37" s="104"/>
      <c r="C37" s="102"/>
      <c r="D37" s="102"/>
      <c r="E37" s="102"/>
      <c r="F37" s="102"/>
      <c r="G37" s="102"/>
      <c r="H37" s="105"/>
      <c r="I37" s="105"/>
    </row>
    <row r="38" spans="1:9" ht="12.75">
      <c r="A38" s="102"/>
      <c r="B38" s="104"/>
      <c r="C38" s="102"/>
      <c r="D38" s="102"/>
      <c r="E38" s="106"/>
      <c r="F38" s="102"/>
      <c r="G38" s="102"/>
      <c r="H38" s="105"/>
      <c r="I38" s="105"/>
    </row>
    <row r="39" spans="1:9" ht="12.75">
      <c r="A39" s="102"/>
      <c r="B39" s="104"/>
      <c r="C39" s="102"/>
      <c r="D39" s="102"/>
      <c r="E39" s="106"/>
      <c r="F39" s="102"/>
      <c r="G39" s="102"/>
      <c r="H39" s="105"/>
      <c r="I39" s="105"/>
    </row>
    <row r="40" spans="1:9" ht="12.75">
      <c r="A40" s="102"/>
      <c r="B40" s="104"/>
      <c r="C40" s="102"/>
      <c r="D40" s="102"/>
      <c r="E40" s="106"/>
      <c r="F40" s="102"/>
      <c r="G40" s="102"/>
      <c r="H40" s="105"/>
      <c r="I40" s="105"/>
    </row>
    <row r="41" spans="1:9" ht="12.75">
      <c r="A41" s="102"/>
      <c r="B41" s="104"/>
      <c r="C41" s="102"/>
      <c r="D41" s="102"/>
      <c r="E41" s="102"/>
      <c r="F41" s="102"/>
      <c r="G41" s="102"/>
      <c r="H41" s="105"/>
      <c r="I41" s="105"/>
    </row>
    <row r="42" spans="1:9" ht="12.75">
      <c r="A42" s="102"/>
      <c r="B42" s="104"/>
      <c r="C42" s="102"/>
      <c r="D42" s="102"/>
      <c r="E42" s="106"/>
      <c r="F42" s="102"/>
      <c r="G42" s="102"/>
      <c r="H42" s="105"/>
      <c r="I42" s="105"/>
    </row>
    <row r="43" spans="1:9" ht="12.75">
      <c r="A43" s="102"/>
      <c r="B43" s="104"/>
      <c r="C43" s="102"/>
      <c r="D43" s="102"/>
      <c r="E43" s="106"/>
      <c r="F43" s="102"/>
      <c r="G43" s="102"/>
      <c r="H43" s="105"/>
      <c r="I43" s="105"/>
    </row>
    <row r="44" spans="1:9" ht="12.75">
      <c r="A44" s="102"/>
      <c r="B44" s="104"/>
      <c r="C44" s="102"/>
      <c r="D44" s="102"/>
      <c r="E44" s="106"/>
      <c r="F44" s="102"/>
      <c r="G44" s="102"/>
      <c r="H44" s="105"/>
      <c r="I44" s="105"/>
    </row>
    <row r="45" spans="1:9" ht="12.75">
      <c r="A45" s="102"/>
      <c r="B45" s="104"/>
      <c r="C45" s="102"/>
      <c r="D45" s="102"/>
      <c r="E45" s="106"/>
      <c r="F45" s="102"/>
      <c r="G45" s="102"/>
      <c r="H45" s="105"/>
      <c r="I45" s="105"/>
    </row>
    <row r="46" spans="1:9" ht="12.75">
      <c r="A46" s="102"/>
      <c r="B46" s="104"/>
      <c r="C46" s="102"/>
      <c r="D46" s="102"/>
      <c r="E46" s="106"/>
      <c r="F46" s="102"/>
      <c r="G46" s="102"/>
      <c r="H46" s="105"/>
      <c r="I46" s="105"/>
    </row>
    <row r="47" spans="1:9" ht="12.75">
      <c r="A47" s="102"/>
      <c r="B47" s="104"/>
      <c r="C47" s="102"/>
      <c r="D47" s="102"/>
      <c r="E47" s="106"/>
      <c r="F47" s="102"/>
      <c r="G47" s="102"/>
      <c r="H47" s="105"/>
      <c r="I47" s="105"/>
    </row>
    <row r="48" spans="1:9" ht="12.75">
      <c r="A48" s="102"/>
      <c r="B48" s="104"/>
      <c r="C48" s="102"/>
      <c r="D48" s="102"/>
      <c r="E48" s="102"/>
      <c r="F48" s="102"/>
      <c r="G48" s="102"/>
      <c r="H48" s="105"/>
      <c r="I48" s="105"/>
    </row>
    <row r="49" spans="1:9" ht="12.75">
      <c r="A49" s="102"/>
      <c r="B49" s="104"/>
      <c r="C49" s="102"/>
      <c r="D49" s="102"/>
      <c r="E49" s="106"/>
      <c r="F49" s="102"/>
      <c r="G49" s="102"/>
      <c r="H49" s="105"/>
      <c r="I49" s="105"/>
    </row>
    <row r="50" spans="1:9" ht="12.75">
      <c r="A50" s="102"/>
      <c r="B50" s="104"/>
      <c r="C50" s="102"/>
      <c r="D50" s="102"/>
      <c r="E50" s="106"/>
      <c r="F50" s="102"/>
      <c r="G50" s="102"/>
      <c r="H50" s="105"/>
      <c r="I50" s="105"/>
    </row>
    <row r="51" spans="1:9" ht="12.75">
      <c r="A51" s="102"/>
      <c r="B51" s="104"/>
      <c r="C51" s="102"/>
      <c r="D51" s="102"/>
      <c r="E51" s="106"/>
      <c r="F51" s="102"/>
      <c r="G51" s="102"/>
      <c r="H51" s="105"/>
      <c r="I51" s="105"/>
    </row>
    <row r="52" spans="1:9" ht="12.75">
      <c r="A52" s="102"/>
      <c r="B52" s="104"/>
      <c r="C52" s="102"/>
      <c r="D52" s="102"/>
      <c r="E52" s="106"/>
      <c r="F52" s="102"/>
      <c r="G52" s="102"/>
      <c r="H52" s="105"/>
      <c r="I52" s="105"/>
    </row>
    <row r="53" spans="1:9" ht="12.75">
      <c r="A53" s="102"/>
      <c r="B53" s="104"/>
      <c r="C53" s="102"/>
      <c r="D53" s="102"/>
      <c r="E53" s="106"/>
      <c r="F53" s="102"/>
      <c r="G53" s="102"/>
      <c r="H53" s="105"/>
      <c r="I53" s="105"/>
    </row>
    <row r="54" spans="1:9" ht="12.75">
      <c r="A54" s="102"/>
      <c r="B54" s="104"/>
      <c r="C54" s="102"/>
      <c r="D54" s="102"/>
      <c r="E54" s="106"/>
      <c r="F54" s="102"/>
      <c r="G54" s="102"/>
      <c r="H54" s="105"/>
      <c r="I54" s="105"/>
    </row>
    <row r="55" spans="1:9" ht="12.75">
      <c r="A55" s="102"/>
      <c r="B55" s="104"/>
      <c r="C55" s="102"/>
      <c r="D55" s="102"/>
      <c r="E55" s="102"/>
      <c r="F55" s="102"/>
      <c r="G55" s="102"/>
      <c r="H55" s="105"/>
      <c r="I55" s="105"/>
    </row>
    <row r="56" spans="1:9" ht="12.75">
      <c r="A56" s="102"/>
      <c r="B56" s="104"/>
      <c r="C56" s="102"/>
      <c r="D56" s="102"/>
      <c r="E56" s="106"/>
      <c r="F56" s="102"/>
      <c r="G56" s="102"/>
      <c r="H56" s="105"/>
      <c r="I56" s="105"/>
    </row>
    <row r="57" spans="1:9" ht="12.75">
      <c r="A57" s="102"/>
      <c r="B57" s="104"/>
      <c r="C57" s="102"/>
      <c r="D57" s="102"/>
      <c r="E57" s="106"/>
      <c r="F57" s="102"/>
      <c r="G57" s="102"/>
      <c r="H57" s="105"/>
      <c r="I57" s="105"/>
    </row>
    <row r="58" spans="1:9" ht="12.75">
      <c r="A58" s="102"/>
      <c r="B58" s="104"/>
      <c r="C58" s="102"/>
      <c r="D58" s="102"/>
      <c r="E58" s="102"/>
      <c r="F58" s="102"/>
      <c r="G58" s="102"/>
      <c r="H58" s="105"/>
      <c r="I58" s="105"/>
    </row>
    <row r="59" spans="1:9" ht="12.75">
      <c r="A59" s="102"/>
      <c r="B59" s="104"/>
      <c r="C59" s="102"/>
      <c r="D59" s="102"/>
      <c r="E59" s="102"/>
      <c r="F59" s="102"/>
      <c r="G59" s="102"/>
      <c r="H59" s="105"/>
      <c r="I59" s="105"/>
    </row>
    <row r="60" spans="1:9" ht="12.75">
      <c r="A60" s="102"/>
      <c r="B60" s="104"/>
      <c r="C60" s="102"/>
      <c r="D60" s="102"/>
      <c r="E60" s="102"/>
      <c r="F60" s="102"/>
      <c r="G60" s="102"/>
      <c r="H60" s="105"/>
      <c r="I60" s="105"/>
    </row>
    <row r="61" spans="1:9" ht="12.75">
      <c r="A61" s="102"/>
      <c r="B61" s="104"/>
      <c r="C61" s="102"/>
      <c r="D61" s="102"/>
      <c r="E61" s="102"/>
      <c r="F61" s="102"/>
      <c r="G61" s="102"/>
      <c r="H61" s="105"/>
      <c r="I61" s="105"/>
    </row>
    <row r="62" spans="1:9" ht="12.75">
      <c r="A62" s="102"/>
      <c r="B62" s="104"/>
      <c r="C62" s="102"/>
      <c r="D62" s="102"/>
      <c r="E62" s="102"/>
      <c r="F62" s="102"/>
      <c r="G62" s="102"/>
      <c r="H62" s="105"/>
      <c r="I62" s="105"/>
    </row>
    <row r="63" spans="1:9" ht="12.75">
      <c r="A63" s="102"/>
      <c r="B63" s="104"/>
      <c r="C63" s="102"/>
      <c r="D63" s="102"/>
      <c r="E63" s="106"/>
      <c r="F63" s="102"/>
      <c r="G63" s="102"/>
      <c r="H63" s="105"/>
      <c r="I63" s="105"/>
    </row>
    <row r="64" spans="1:9" ht="12.75">
      <c r="A64" s="102"/>
      <c r="B64" s="104"/>
      <c r="C64" s="102"/>
      <c r="D64" s="102"/>
      <c r="E64" s="106"/>
      <c r="F64" s="102"/>
      <c r="G64" s="102"/>
      <c r="H64" s="105"/>
      <c r="I64" s="105"/>
    </row>
    <row r="65" spans="1:9">
      <c r="E65" s="103"/>
    </row>
    <row r="66" spans="1:9" ht="12.75">
      <c r="A66" s="102"/>
      <c r="B66" s="104"/>
      <c r="C66" s="102"/>
      <c r="D66" s="102"/>
      <c r="E66" s="102"/>
      <c r="F66" s="102"/>
      <c r="G66" s="102"/>
      <c r="H66" s="105"/>
      <c r="I66" s="105"/>
    </row>
    <row r="67" spans="1:9" ht="12.75">
      <c r="A67" s="102"/>
      <c r="B67" s="104"/>
      <c r="C67" s="102"/>
      <c r="D67" s="102"/>
      <c r="E67" s="102"/>
      <c r="F67" s="102"/>
      <c r="G67" s="102"/>
      <c r="H67" s="105"/>
      <c r="I67" s="105"/>
    </row>
    <row r="68" spans="1:9" ht="12.75">
      <c r="A68" s="102"/>
      <c r="B68" s="104"/>
      <c r="C68" s="102"/>
      <c r="D68" s="102"/>
      <c r="E68" s="102"/>
      <c r="F68" s="102"/>
      <c r="G68" s="102"/>
      <c r="H68" s="105"/>
      <c r="I68" s="105"/>
    </row>
    <row r="69" spans="1:9" ht="12.75">
      <c r="A69" s="102"/>
      <c r="B69" s="104"/>
      <c r="C69" s="102"/>
      <c r="D69" s="102"/>
      <c r="E69" s="102"/>
      <c r="F69" s="102"/>
      <c r="G69" s="102"/>
      <c r="H69" s="105"/>
      <c r="I69" s="105"/>
    </row>
    <row r="70" spans="1:9" ht="12.75">
      <c r="A70" s="102"/>
      <c r="B70" s="104"/>
      <c r="C70" s="102"/>
      <c r="D70" s="102"/>
      <c r="E70" s="106"/>
      <c r="F70" s="102"/>
      <c r="G70" s="102"/>
      <c r="H70" s="105"/>
      <c r="I70" s="105"/>
    </row>
    <row r="71" spans="1:9" ht="12.75">
      <c r="A71" s="102"/>
      <c r="B71" s="104"/>
      <c r="C71" s="102"/>
      <c r="D71" s="102"/>
      <c r="E71" s="106"/>
      <c r="F71" s="102"/>
      <c r="G71" s="102"/>
      <c r="H71" s="105"/>
      <c r="I71" s="105"/>
    </row>
    <row r="74" spans="1:9" ht="12.75">
      <c r="A74" s="102"/>
      <c r="B74" s="104"/>
      <c r="C74" s="102"/>
      <c r="D74" s="102"/>
      <c r="E74" s="109"/>
      <c r="F74" s="102"/>
      <c r="G74" s="109"/>
      <c r="H74" s="110"/>
      <c r="I74" s="110"/>
    </row>
    <row r="75" spans="1:9" ht="12.75">
      <c r="A75" s="102"/>
      <c r="B75" s="104"/>
      <c r="C75" s="102"/>
      <c r="D75" s="102"/>
      <c r="E75" s="102"/>
      <c r="F75" s="102"/>
      <c r="G75" s="102"/>
      <c r="H75" s="105"/>
      <c r="I75" s="105"/>
    </row>
    <row r="76" spans="1:9">
      <c r="C76" s="100"/>
    </row>
    <row r="77" spans="1:9" ht="12.75">
      <c r="A77" s="84" t="s">
        <v>725</v>
      </c>
      <c r="B77" s="85" t="s">
        <v>726</v>
      </c>
      <c r="C77" s="86"/>
      <c r="D77" s="87" t="s">
        <v>727</v>
      </c>
      <c r="E77" s="21"/>
      <c r="F77" s="21"/>
      <c r="G77" s="88"/>
      <c r="H77" s="89" t="s">
        <v>728</v>
      </c>
      <c r="I77" s="90" t="s">
        <v>729</v>
      </c>
    </row>
    <row r="78" spans="1:9" ht="12.75">
      <c r="A78" s="91"/>
      <c r="B78" s="92"/>
      <c r="C78" s="93"/>
      <c r="D78" s="69"/>
      <c r="E78" s="69"/>
      <c r="F78" s="69"/>
      <c r="G78" s="94"/>
      <c r="H78" s="95" t="s">
        <v>730</v>
      </c>
      <c r="I78" s="96" t="s">
        <v>731</v>
      </c>
    </row>
    <row r="80" spans="1:9">
      <c r="C80" s="100" t="s">
        <v>747</v>
      </c>
    </row>
    <row r="81" spans="1:9">
      <c r="C81" s="100"/>
    </row>
    <row r="82" spans="1:9" ht="12.75">
      <c r="A82" s="102" t="s">
        <v>733</v>
      </c>
      <c r="B82" s="104" t="s">
        <v>740</v>
      </c>
      <c r="C82" s="102"/>
      <c r="D82" s="102"/>
      <c r="E82" s="102"/>
      <c r="F82" s="102"/>
      <c r="G82" s="102"/>
      <c r="H82" s="105"/>
      <c r="I82" s="105"/>
    </row>
    <row r="83" spans="1:9" ht="12.75">
      <c r="A83" s="102"/>
      <c r="B83" s="104"/>
      <c r="C83" s="102" t="s">
        <v>748</v>
      </c>
      <c r="D83" s="102"/>
      <c r="E83" s="102"/>
      <c r="F83" s="102"/>
      <c r="G83" s="102"/>
      <c r="H83" s="105"/>
      <c r="I83" s="105"/>
    </row>
    <row r="84" spans="1:9" ht="12.75">
      <c r="A84" s="102"/>
      <c r="B84" s="104"/>
      <c r="C84" s="102" t="s">
        <v>749</v>
      </c>
      <c r="D84" s="102"/>
      <c r="E84" s="102"/>
      <c r="F84" s="102"/>
      <c r="G84" s="102"/>
      <c r="H84" s="105"/>
      <c r="I84" s="105"/>
    </row>
    <row r="85" spans="1:9" ht="12.75">
      <c r="A85" s="102"/>
      <c r="B85" s="104"/>
      <c r="C85" s="102" t="s">
        <v>743</v>
      </c>
      <c r="D85" s="102"/>
      <c r="E85" s="102"/>
      <c r="F85" s="102"/>
      <c r="G85" s="102"/>
      <c r="H85" s="105"/>
      <c r="I85" s="105"/>
    </row>
    <row r="86" spans="1:9" ht="12.75">
      <c r="A86" s="102"/>
      <c r="B86" s="104"/>
      <c r="C86" s="102" t="s">
        <v>750</v>
      </c>
      <c r="D86" s="102"/>
      <c r="E86" s="102"/>
      <c r="F86" s="102"/>
      <c r="G86" s="102"/>
      <c r="H86" s="105"/>
      <c r="I86" s="105"/>
    </row>
    <row r="87" spans="1:9" ht="12.75">
      <c r="A87" s="102"/>
      <c r="B87" s="104"/>
      <c r="C87" s="102" t="s">
        <v>751</v>
      </c>
      <c r="D87" s="102"/>
      <c r="E87" s="102"/>
      <c r="F87" s="102"/>
      <c r="G87" s="102"/>
      <c r="H87" s="105"/>
      <c r="I87" s="105"/>
    </row>
    <row r="88" spans="1:9" ht="12.75">
      <c r="A88" s="102"/>
      <c r="B88" s="104"/>
      <c r="C88" s="102"/>
      <c r="D88" s="102"/>
      <c r="E88" s="102"/>
      <c r="F88" s="102"/>
      <c r="G88" s="102"/>
      <c r="H88" s="105"/>
      <c r="I88" s="105"/>
    </row>
    <row r="89" spans="1:9" ht="12.75">
      <c r="A89" s="102"/>
      <c r="B89" s="104"/>
      <c r="C89" s="102">
        <v>0.67</v>
      </c>
      <c r="D89" s="102" t="s">
        <v>745</v>
      </c>
      <c r="E89" s="106" t="s">
        <v>737</v>
      </c>
      <c r="F89" s="102"/>
      <c r="G89" s="102"/>
      <c r="H89" s="105">
        <f>C89*F89</f>
        <v>0</v>
      </c>
      <c r="I89" s="105"/>
    </row>
    <row r="90" spans="1:9" ht="12.75">
      <c r="A90" s="102"/>
      <c r="B90" s="104"/>
      <c r="C90" s="102"/>
      <c r="D90" s="102"/>
      <c r="E90" s="106" t="s">
        <v>738</v>
      </c>
      <c r="F90" s="102"/>
      <c r="G90" s="102"/>
      <c r="H90" s="105"/>
      <c r="I90" s="105">
        <f>C89*F90</f>
        <v>0</v>
      </c>
    </row>
    <row r="91" spans="1:9">
      <c r="A91" s="102"/>
      <c r="B91" s="104"/>
    </row>
    <row r="92" spans="1:9">
      <c r="C92" s="100"/>
    </row>
    <row r="93" spans="1:9" ht="12.75">
      <c r="A93" s="102" t="s">
        <v>739</v>
      </c>
      <c r="B93" s="104" t="s">
        <v>740</v>
      </c>
      <c r="C93" s="102" t="s">
        <v>752</v>
      </c>
      <c r="D93" s="102"/>
      <c r="E93" s="102"/>
      <c r="F93" s="102"/>
      <c r="G93" s="102"/>
      <c r="H93" s="105"/>
      <c r="I93" s="105"/>
    </row>
    <row r="94" spans="1:9" ht="12.75">
      <c r="A94" s="102"/>
      <c r="B94" s="104"/>
      <c r="C94" s="102" t="s">
        <v>753</v>
      </c>
      <c r="D94" s="102"/>
      <c r="E94" s="102"/>
      <c r="F94" s="102"/>
      <c r="G94" s="102"/>
      <c r="H94" s="105"/>
      <c r="I94" s="105"/>
    </row>
    <row r="95" spans="1:9" ht="12.75">
      <c r="A95" s="102"/>
      <c r="B95" s="104"/>
      <c r="C95" s="102" t="s">
        <v>754</v>
      </c>
      <c r="D95" s="102"/>
      <c r="E95" s="102"/>
      <c r="F95" s="102"/>
      <c r="G95" s="102"/>
      <c r="H95" s="105"/>
      <c r="I95" s="105"/>
    </row>
    <row r="96" spans="1:9" ht="12.75">
      <c r="A96" s="102"/>
      <c r="B96" s="104"/>
      <c r="C96" s="102" t="s">
        <v>750</v>
      </c>
      <c r="D96" s="102"/>
      <c r="E96" s="102"/>
      <c r="F96" s="102"/>
      <c r="G96" s="102"/>
      <c r="H96" s="105"/>
      <c r="I96" s="105"/>
    </row>
    <row r="97" spans="1:9" ht="12.75">
      <c r="A97" s="102"/>
      <c r="B97" s="104"/>
      <c r="C97" s="102" t="s">
        <v>751</v>
      </c>
      <c r="D97" s="102"/>
      <c r="E97" s="102"/>
      <c r="F97" s="102"/>
      <c r="G97" s="102"/>
      <c r="H97" s="105"/>
      <c r="I97" s="105"/>
    </row>
    <row r="98" spans="1:9" ht="12.75">
      <c r="A98" s="102"/>
      <c r="B98" s="104"/>
      <c r="C98" s="102"/>
      <c r="D98" s="102"/>
      <c r="E98" s="102"/>
      <c r="F98" s="102"/>
      <c r="G98" s="102"/>
      <c r="H98" s="105"/>
      <c r="I98" s="105"/>
    </row>
    <row r="99" spans="1:9" ht="12.75">
      <c r="A99" s="102"/>
      <c r="B99" s="104"/>
      <c r="C99" s="102">
        <v>6.28</v>
      </c>
      <c r="D99" s="102" t="s">
        <v>745</v>
      </c>
      <c r="E99" s="106" t="s">
        <v>737</v>
      </c>
      <c r="F99" s="102"/>
      <c r="G99" s="102"/>
      <c r="H99" s="105">
        <f>C99*F99</f>
        <v>0</v>
      </c>
      <c r="I99" s="105"/>
    </row>
    <row r="100" spans="1:9" ht="12.75">
      <c r="A100" s="102"/>
      <c r="B100" s="104"/>
      <c r="C100" s="102"/>
      <c r="D100" s="102"/>
      <c r="E100" s="106" t="s">
        <v>738</v>
      </c>
      <c r="F100" s="102"/>
      <c r="G100" s="102"/>
      <c r="H100" s="105"/>
      <c r="I100" s="105">
        <f>C99*F100</f>
        <v>0</v>
      </c>
    </row>
    <row r="101" spans="1:9">
      <c r="A101" s="102"/>
      <c r="B101" s="104"/>
    </row>
    <row r="102" spans="1:9" ht="12.75">
      <c r="A102" s="102"/>
      <c r="B102" s="104"/>
      <c r="C102" s="102"/>
      <c r="D102" s="102"/>
      <c r="E102" s="106"/>
      <c r="F102" s="102"/>
      <c r="G102" s="102"/>
      <c r="H102" s="105"/>
      <c r="I102" s="105"/>
    </row>
    <row r="103" spans="1:9" ht="12.75">
      <c r="A103" s="102"/>
      <c r="B103" s="104"/>
      <c r="C103" s="111"/>
      <c r="D103" s="111"/>
      <c r="E103" s="111"/>
      <c r="F103" s="111"/>
      <c r="G103" s="111"/>
      <c r="H103" s="112"/>
      <c r="I103" s="112"/>
    </row>
    <row r="104" spans="1:9" ht="12.75">
      <c r="A104" s="102"/>
      <c r="B104" s="104"/>
      <c r="C104" s="111" t="s">
        <v>746</v>
      </c>
      <c r="D104" s="111"/>
      <c r="E104" s="111"/>
      <c r="F104" s="111"/>
      <c r="G104" s="111"/>
      <c r="H104" s="113">
        <f>SUM(H82:H103)</f>
        <v>0</v>
      </c>
      <c r="I104" s="113">
        <f>SUM(I83:I103)</f>
        <v>0</v>
      </c>
    </row>
    <row r="105" spans="1:9" ht="12" customHeight="1">
      <c r="A105" s="102"/>
      <c r="B105" s="104"/>
      <c r="C105" s="102"/>
      <c r="D105" s="102"/>
      <c r="E105" s="102"/>
      <c r="F105" s="102"/>
      <c r="G105" s="102"/>
      <c r="H105" s="105"/>
      <c r="I105" s="105"/>
    </row>
    <row r="106" spans="1:9" ht="12.75">
      <c r="A106" s="102"/>
      <c r="B106" s="104"/>
      <c r="C106" s="102"/>
      <c r="D106" s="102"/>
      <c r="E106" s="102"/>
      <c r="F106" s="102"/>
      <c r="G106" s="102"/>
      <c r="H106" s="105"/>
      <c r="I106" s="105"/>
    </row>
    <row r="107" spans="1:9" ht="12.75">
      <c r="A107" s="102"/>
      <c r="B107" s="104"/>
      <c r="C107" s="102"/>
      <c r="D107" s="102"/>
      <c r="E107" s="102"/>
      <c r="F107" s="102"/>
      <c r="G107" s="102"/>
      <c r="H107" s="105"/>
      <c r="I107" s="105"/>
    </row>
    <row r="108" spans="1:9" ht="12.75">
      <c r="A108" s="102"/>
      <c r="B108" s="104"/>
      <c r="C108" s="102"/>
      <c r="D108" s="102"/>
      <c r="E108" s="102"/>
      <c r="F108" s="102"/>
      <c r="G108" s="102"/>
      <c r="H108" s="105"/>
      <c r="I108" s="105"/>
    </row>
    <row r="109" spans="1:9" ht="12.75">
      <c r="A109" s="102"/>
      <c r="B109" s="104"/>
      <c r="C109" s="102"/>
      <c r="D109" s="102"/>
      <c r="E109" s="102"/>
      <c r="F109" s="102"/>
      <c r="G109" s="102"/>
      <c r="H109" s="105"/>
      <c r="I109" s="105"/>
    </row>
    <row r="110" spans="1:9" ht="12.75">
      <c r="A110" s="102"/>
      <c r="B110" s="104"/>
      <c r="C110" s="102"/>
      <c r="D110" s="102"/>
      <c r="E110" s="106"/>
      <c r="F110" s="102"/>
      <c r="G110" s="102"/>
      <c r="H110" s="105"/>
      <c r="I110" s="105"/>
    </row>
    <row r="111" spans="1:9" ht="12.75">
      <c r="A111" s="102"/>
      <c r="B111" s="104"/>
      <c r="C111" s="102"/>
      <c r="D111" s="102"/>
      <c r="E111" s="106"/>
      <c r="F111" s="102"/>
      <c r="G111" s="102"/>
      <c r="H111" s="105"/>
      <c r="I111" s="105"/>
    </row>
    <row r="112" spans="1:9" ht="12.75">
      <c r="A112" s="102"/>
      <c r="B112" s="104"/>
      <c r="C112" s="102"/>
      <c r="D112" s="102"/>
      <c r="E112" s="102"/>
      <c r="F112" s="102"/>
      <c r="G112" s="102"/>
      <c r="H112" s="105"/>
      <c r="I112" s="105"/>
    </row>
    <row r="113" spans="1:9" ht="12.75">
      <c r="A113" s="102"/>
      <c r="B113" s="104"/>
      <c r="C113" s="102"/>
      <c r="D113" s="102"/>
      <c r="E113" s="102"/>
      <c r="F113" s="102"/>
      <c r="G113" s="102"/>
      <c r="H113" s="105"/>
      <c r="I113" s="105"/>
    </row>
    <row r="114" spans="1:9" ht="12" customHeight="1">
      <c r="A114" s="102"/>
      <c r="B114" s="104"/>
      <c r="C114" s="102"/>
      <c r="D114" s="102"/>
      <c r="E114" s="102"/>
      <c r="F114" s="102"/>
      <c r="G114" s="102"/>
      <c r="H114" s="105"/>
      <c r="I114" s="105"/>
    </row>
    <row r="115" spans="1:9" ht="12.75">
      <c r="A115" s="102"/>
      <c r="B115" s="104"/>
      <c r="C115" s="102"/>
      <c r="D115" s="102"/>
      <c r="E115" s="102"/>
      <c r="F115" s="102"/>
      <c r="G115" s="102"/>
      <c r="H115" s="105"/>
      <c r="I115" s="105"/>
    </row>
    <row r="116" spans="1:9" ht="12.75">
      <c r="A116" s="102"/>
      <c r="B116" s="104"/>
      <c r="C116" s="102"/>
      <c r="D116" s="102"/>
      <c r="E116" s="102"/>
      <c r="F116" s="102"/>
      <c r="G116" s="102"/>
      <c r="H116" s="105"/>
      <c r="I116" s="105"/>
    </row>
    <row r="117" spans="1:9" ht="12.75">
      <c r="A117" s="102"/>
      <c r="B117" s="104"/>
      <c r="C117" s="102"/>
      <c r="D117" s="102"/>
      <c r="E117" s="102"/>
      <c r="F117" s="102"/>
      <c r="G117" s="102"/>
      <c r="H117" s="105"/>
      <c r="I117" s="105"/>
    </row>
    <row r="118" spans="1:9" ht="12.75">
      <c r="A118" s="102"/>
      <c r="B118" s="104"/>
      <c r="C118" s="102"/>
      <c r="D118" s="102"/>
      <c r="E118" s="102"/>
      <c r="F118" s="102"/>
      <c r="G118" s="102"/>
      <c r="H118" s="105"/>
      <c r="I118" s="105"/>
    </row>
    <row r="119" spans="1:9" ht="12.75">
      <c r="A119" s="102"/>
      <c r="B119" s="104"/>
      <c r="C119" s="102"/>
      <c r="D119" s="102"/>
      <c r="E119" s="102"/>
      <c r="F119" s="102"/>
      <c r="G119" s="102"/>
      <c r="H119" s="105"/>
      <c r="I119" s="105"/>
    </row>
    <row r="120" spans="1:9" ht="12.75">
      <c r="A120" s="102"/>
      <c r="B120" s="104"/>
      <c r="C120" s="102"/>
      <c r="D120" s="102"/>
      <c r="E120" s="106"/>
      <c r="F120" s="102"/>
      <c r="G120" s="102"/>
      <c r="H120" s="105"/>
      <c r="I120" s="105"/>
    </row>
    <row r="121" spans="1:9" ht="12.75">
      <c r="A121" s="102"/>
      <c r="B121" s="104"/>
      <c r="C121" s="102"/>
      <c r="D121" s="102"/>
      <c r="E121" s="106"/>
      <c r="F121" s="102"/>
      <c r="G121" s="102"/>
      <c r="H121" s="105"/>
      <c r="I121" s="105"/>
    </row>
    <row r="122" spans="1:9" ht="12.75">
      <c r="A122" s="102"/>
      <c r="B122" s="104"/>
      <c r="C122" s="102"/>
      <c r="D122" s="102"/>
      <c r="E122" s="102"/>
      <c r="F122" s="102"/>
      <c r="G122" s="102"/>
      <c r="H122" s="105"/>
      <c r="I122" s="105"/>
    </row>
    <row r="123" spans="1:9" ht="12.75">
      <c r="A123" s="102"/>
      <c r="B123" s="104"/>
      <c r="C123" s="102"/>
      <c r="D123" s="102"/>
      <c r="E123" s="102"/>
      <c r="F123" s="102"/>
      <c r="G123" s="102"/>
      <c r="H123" s="105"/>
      <c r="I123" s="105"/>
    </row>
    <row r="124" spans="1:9" ht="12.75">
      <c r="A124" s="102"/>
      <c r="B124" s="104"/>
      <c r="C124" s="102"/>
      <c r="D124" s="102"/>
      <c r="E124" s="102"/>
      <c r="F124" s="102"/>
      <c r="G124" s="102"/>
      <c r="H124" s="105"/>
      <c r="I124" s="105"/>
    </row>
    <row r="125" spans="1:9" ht="12.75">
      <c r="A125" s="102"/>
      <c r="B125" s="104"/>
      <c r="C125" s="102"/>
      <c r="D125" s="102"/>
      <c r="E125" s="102"/>
      <c r="F125" s="102"/>
      <c r="G125" s="102"/>
      <c r="H125" s="105"/>
      <c r="I125" s="105"/>
    </row>
    <row r="126" spans="1:9" ht="12.75">
      <c r="A126" s="102"/>
      <c r="B126" s="104"/>
      <c r="C126" s="102"/>
      <c r="D126" s="102"/>
      <c r="E126" s="102"/>
      <c r="F126" s="102"/>
      <c r="G126" s="102"/>
      <c r="H126" s="105"/>
      <c r="I126" s="105"/>
    </row>
    <row r="127" spans="1:9" ht="12.75">
      <c r="A127" s="102"/>
      <c r="B127" s="104"/>
      <c r="C127" s="102"/>
      <c r="D127" s="102"/>
      <c r="E127" s="102"/>
      <c r="F127" s="102"/>
      <c r="G127" s="102"/>
      <c r="H127" s="105"/>
      <c r="I127" s="105"/>
    </row>
    <row r="128" spans="1:9" ht="12.75">
      <c r="A128" s="102"/>
      <c r="B128" s="104"/>
      <c r="C128" s="102"/>
      <c r="D128" s="102"/>
      <c r="E128" s="102"/>
      <c r="F128" s="102"/>
      <c r="G128" s="102"/>
      <c r="H128" s="105"/>
      <c r="I128" s="105"/>
    </row>
    <row r="129" spans="1:9" ht="12.75">
      <c r="A129" s="102"/>
      <c r="B129" s="104"/>
      <c r="C129" s="102"/>
      <c r="D129" s="102"/>
      <c r="E129" s="102"/>
      <c r="F129" s="102"/>
      <c r="G129" s="102"/>
      <c r="H129" s="105"/>
      <c r="I129" s="105"/>
    </row>
    <row r="130" spans="1:9" ht="12.75">
      <c r="A130" s="102"/>
      <c r="B130" s="104"/>
      <c r="C130" s="102"/>
      <c r="D130" s="102"/>
      <c r="E130" s="106"/>
      <c r="F130" s="102"/>
      <c r="G130" s="102"/>
      <c r="H130" s="105"/>
      <c r="I130" s="105"/>
    </row>
    <row r="131" spans="1:9" ht="12.75">
      <c r="A131" s="102"/>
      <c r="B131" s="104"/>
      <c r="C131" s="102"/>
      <c r="D131" s="102"/>
      <c r="E131" s="106"/>
      <c r="F131" s="102"/>
      <c r="G131" s="102"/>
      <c r="H131" s="105"/>
      <c r="I131" s="105"/>
    </row>
    <row r="132" spans="1:9" ht="12.75">
      <c r="A132" s="102"/>
      <c r="B132" s="104"/>
      <c r="C132" s="102"/>
      <c r="D132" s="102"/>
      <c r="E132" s="106"/>
      <c r="F132" s="102"/>
      <c r="G132" s="102"/>
      <c r="H132" s="105"/>
      <c r="I132" s="105"/>
    </row>
    <row r="133" spans="1:9" ht="12.75">
      <c r="A133" s="102"/>
      <c r="B133" s="104"/>
      <c r="C133" s="102"/>
      <c r="D133" s="102"/>
      <c r="E133" s="102"/>
      <c r="F133" s="102"/>
      <c r="G133" s="102"/>
      <c r="H133" s="105"/>
      <c r="I133" s="105"/>
    </row>
    <row r="134" spans="1:9" ht="12" customHeight="1">
      <c r="A134" s="102"/>
      <c r="B134" s="104"/>
      <c r="C134" s="102"/>
      <c r="D134" s="102"/>
      <c r="E134" s="102"/>
      <c r="F134" s="102"/>
      <c r="G134" s="102"/>
      <c r="H134" s="105"/>
      <c r="I134" s="105"/>
    </row>
    <row r="135" spans="1:9" ht="12.75">
      <c r="A135" s="102"/>
      <c r="B135" s="104"/>
      <c r="C135" s="102"/>
      <c r="D135" s="102"/>
      <c r="E135" s="102"/>
      <c r="F135" s="102"/>
      <c r="G135" s="102"/>
      <c r="H135" s="105"/>
      <c r="I135" s="105"/>
    </row>
    <row r="136" spans="1:9" ht="12.75">
      <c r="A136" s="102"/>
      <c r="B136" s="104"/>
      <c r="C136" s="102"/>
      <c r="D136" s="102"/>
      <c r="E136" s="102"/>
      <c r="F136" s="102"/>
      <c r="G136" s="102"/>
      <c r="H136" s="105"/>
      <c r="I136" s="105"/>
    </row>
    <row r="137" spans="1:9" ht="12.75">
      <c r="A137" s="102"/>
      <c r="B137" s="104"/>
      <c r="C137" s="102"/>
      <c r="D137" s="102"/>
      <c r="E137" s="102"/>
      <c r="F137" s="102"/>
      <c r="G137" s="102"/>
      <c r="H137" s="105"/>
      <c r="I137" s="105"/>
    </row>
    <row r="138" spans="1:9" ht="12.75">
      <c r="A138" s="102"/>
      <c r="B138" s="104"/>
      <c r="C138" s="102"/>
      <c r="D138" s="102"/>
      <c r="E138" s="102"/>
      <c r="F138" s="102"/>
      <c r="G138" s="102"/>
      <c r="H138" s="105"/>
      <c r="I138" s="105"/>
    </row>
    <row r="139" spans="1:9" ht="12.75">
      <c r="A139" s="102"/>
      <c r="B139" s="104"/>
      <c r="C139" s="102"/>
      <c r="D139" s="102"/>
      <c r="E139" s="102"/>
      <c r="F139" s="102"/>
      <c r="G139" s="102"/>
      <c r="H139" s="105"/>
      <c r="I139" s="105"/>
    </row>
    <row r="140" spans="1:9" ht="12" customHeight="1">
      <c r="A140" s="102"/>
      <c r="B140" s="104"/>
      <c r="C140" s="102"/>
      <c r="D140" s="102"/>
      <c r="E140" s="106"/>
      <c r="F140" s="102"/>
      <c r="G140" s="102"/>
      <c r="H140" s="105"/>
      <c r="I140" s="105"/>
    </row>
    <row r="141" spans="1:9" ht="12.75">
      <c r="A141" s="102"/>
      <c r="B141" s="104"/>
      <c r="C141" s="102"/>
      <c r="D141" s="102"/>
      <c r="E141" s="106"/>
      <c r="F141" s="102"/>
      <c r="G141" s="102"/>
      <c r="H141" s="105"/>
      <c r="I141" s="105"/>
    </row>
    <row r="142" spans="1:9" ht="12.75">
      <c r="A142" s="102"/>
      <c r="B142" s="104"/>
      <c r="C142" s="102"/>
      <c r="D142" s="102"/>
      <c r="E142" s="106"/>
      <c r="F142" s="102"/>
      <c r="G142" s="102"/>
      <c r="H142" s="105"/>
      <c r="I142" s="105"/>
    </row>
    <row r="143" spans="1:9" ht="12.75">
      <c r="A143" s="102"/>
      <c r="B143" s="104"/>
      <c r="C143" s="102"/>
      <c r="D143" s="102"/>
      <c r="E143" s="102"/>
      <c r="F143" s="102"/>
      <c r="G143" s="102"/>
      <c r="H143" s="105"/>
      <c r="I143" s="105"/>
    </row>
    <row r="144" spans="1:9" ht="12.75">
      <c r="A144" s="102"/>
      <c r="B144" s="104"/>
      <c r="C144" s="102"/>
      <c r="D144" s="102"/>
      <c r="E144" s="102"/>
      <c r="F144" s="102"/>
      <c r="G144" s="102"/>
      <c r="H144" s="105"/>
      <c r="I144" s="105"/>
    </row>
    <row r="145" spans="1:9" ht="12" customHeight="1">
      <c r="A145" s="102"/>
      <c r="B145" s="104"/>
      <c r="C145" s="102"/>
      <c r="D145" s="102"/>
      <c r="E145" s="102"/>
      <c r="F145" s="102"/>
      <c r="G145" s="102"/>
      <c r="H145" s="105"/>
      <c r="I145" s="105"/>
    </row>
    <row r="146" spans="1:9" ht="12.75">
      <c r="A146" s="102"/>
      <c r="B146" s="104"/>
      <c r="C146" s="102"/>
      <c r="D146" s="102"/>
      <c r="E146" s="102"/>
      <c r="F146" s="102"/>
      <c r="G146" s="102"/>
      <c r="H146" s="105"/>
      <c r="I146" s="105"/>
    </row>
    <row r="147" spans="1:9" ht="12.75">
      <c r="A147" s="102"/>
      <c r="B147" s="104"/>
      <c r="C147" s="102"/>
      <c r="D147" s="102"/>
      <c r="E147" s="102"/>
      <c r="F147" s="102"/>
      <c r="G147" s="102"/>
      <c r="H147" s="105"/>
      <c r="I147" s="105"/>
    </row>
    <row r="148" spans="1:9" ht="12.75">
      <c r="A148" s="102"/>
      <c r="B148" s="104"/>
      <c r="C148" s="102"/>
      <c r="D148" s="102"/>
      <c r="E148" s="102"/>
      <c r="F148" s="102"/>
      <c r="G148" s="102"/>
      <c r="H148" s="105"/>
      <c r="I148" s="105"/>
    </row>
    <row r="149" spans="1:9" ht="12.75">
      <c r="A149" s="102"/>
      <c r="B149" s="104"/>
      <c r="C149" s="102"/>
      <c r="D149" s="102"/>
      <c r="E149" s="106"/>
      <c r="F149" s="102"/>
      <c r="G149" s="102"/>
      <c r="H149" s="105"/>
      <c r="I149" s="105"/>
    </row>
    <row r="150" spans="1:9" ht="12.75">
      <c r="A150" s="102"/>
      <c r="B150" s="104"/>
      <c r="C150" s="102"/>
      <c r="D150" s="102"/>
      <c r="E150" s="106"/>
      <c r="F150" s="102"/>
      <c r="G150" s="102"/>
      <c r="H150" s="105"/>
      <c r="I150" s="105"/>
    </row>
    <row r="151" spans="1:9" ht="12.75">
      <c r="A151" s="84" t="s">
        <v>725</v>
      </c>
      <c r="B151" s="85" t="s">
        <v>726</v>
      </c>
      <c r="C151" s="86"/>
      <c r="D151" s="87" t="s">
        <v>727</v>
      </c>
      <c r="E151" s="21"/>
      <c r="F151" s="21"/>
      <c r="G151" s="88"/>
      <c r="H151" s="89" t="s">
        <v>728</v>
      </c>
      <c r="I151" s="90" t="s">
        <v>729</v>
      </c>
    </row>
    <row r="152" spans="1:9" ht="12.75">
      <c r="A152" s="91"/>
      <c r="B152" s="92"/>
      <c r="C152" s="93"/>
      <c r="D152" s="69"/>
      <c r="E152" s="69"/>
      <c r="F152" s="69"/>
      <c r="G152" s="94"/>
      <c r="H152" s="95" t="s">
        <v>730</v>
      </c>
      <c r="I152" s="96" t="s">
        <v>731</v>
      </c>
    </row>
    <row r="154" spans="1:9">
      <c r="C154" s="100" t="s">
        <v>755</v>
      </c>
    </row>
    <row r="155" spans="1:9">
      <c r="E155" s="103"/>
    </row>
    <row r="156" spans="1:9" ht="12.75">
      <c r="A156" s="111" t="s">
        <v>733</v>
      </c>
      <c r="B156" s="114" t="s">
        <v>756</v>
      </c>
      <c r="C156" s="111" t="s">
        <v>757</v>
      </c>
      <c r="D156" s="111"/>
      <c r="E156" s="111"/>
      <c r="F156" s="111"/>
      <c r="G156" s="111"/>
      <c r="H156" s="113"/>
      <c r="I156" s="113"/>
    </row>
    <row r="157" spans="1:9" ht="12.75">
      <c r="A157" s="111"/>
      <c r="B157" s="114"/>
      <c r="C157" s="111" t="s">
        <v>758</v>
      </c>
      <c r="D157" s="111"/>
      <c r="E157" s="111"/>
      <c r="F157" s="111"/>
      <c r="G157" s="111"/>
      <c r="H157" s="113"/>
      <c r="I157" s="113"/>
    </row>
    <row r="158" spans="1:9" ht="12.75">
      <c r="A158" s="111"/>
      <c r="B158" s="114"/>
      <c r="C158" s="111" t="s">
        <v>759</v>
      </c>
      <c r="D158" s="111"/>
      <c r="E158" s="111"/>
      <c r="F158" s="111"/>
      <c r="G158" s="111"/>
      <c r="H158" s="113"/>
      <c r="I158" s="113"/>
    </row>
    <row r="159" spans="1:9" ht="12.75">
      <c r="A159" s="111"/>
      <c r="B159" s="114"/>
      <c r="C159" s="111" t="s">
        <v>760</v>
      </c>
      <c r="D159" s="111"/>
      <c r="E159" s="111"/>
      <c r="F159" s="111"/>
      <c r="G159" s="111"/>
      <c r="H159" s="113"/>
      <c r="I159" s="113"/>
    </row>
    <row r="160" spans="1:9">
      <c r="A160" s="111"/>
      <c r="B160" s="114"/>
    </row>
    <row r="161" spans="1:9" ht="12.75">
      <c r="A161" s="111"/>
      <c r="B161" s="114"/>
      <c r="C161" s="111">
        <v>40.32</v>
      </c>
      <c r="D161" s="111" t="s">
        <v>49</v>
      </c>
      <c r="E161" s="115" t="s">
        <v>737</v>
      </c>
      <c r="F161" s="111"/>
      <c r="G161" s="111"/>
      <c r="H161" s="113">
        <f>C161*F161</f>
        <v>0</v>
      </c>
      <c r="I161" s="113"/>
    </row>
    <row r="162" spans="1:9" ht="12.75">
      <c r="A162" s="111"/>
      <c r="B162" s="114"/>
      <c r="C162" s="111"/>
      <c r="D162" s="111"/>
      <c r="E162" s="115" t="s">
        <v>738</v>
      </c>
      <c r="F162" s="111"/>
      <c r="G162" s="111"/>
      <c r="H162" s="113"/>
      <c r="I162" s="113">
        <f>C161*F162</f>
        <v>0</v>
      </c>
    </row>
    <row r="163" spans="1:9">
      <c r="A163" s="111"/>
      <c r="B163" s="114"/>
    </row>
    <row r="164" spans="1:9" ht="12.75">
      <c r="A164" s="111"/>
      <c r="B164" s="114"/>
      <c r="C164" s="111"/>
      <c r="D164" s="111"/>
      <c r="E164" s="111"/>
      <c r="F164" s="111"/>
      <c r="G164" s="111"/>
      <c r="H164" s="112"/>
      <c r="I164" s="112"/>
    </row>
    <row r="165" spans="1:9" ht="12.75">
      <c r="A165" s="111"/>
      <c r="B165" s="114"/>
      <c r="C165" s="111" t="s">
        <v>746</v>
      </c>
      <c r="D165" s="111"/>
      <c r="E165" s="111"/>
      <c r="F165" s="111"/>
      <c r="G165" s="111"/>
      <c r="H165" s="113">
        <f>SUM(H155:H164)</f>
        <v>0</v>
      </c>
      <c r="I165" s="113">
        <f>SUM(I155:I164)</f>
        <v>0</v>
      </c>
    </row>
    <row r="166" spans="1:9" ht="12.75">
      <c r="A166" s="111"/>
      <c r="B166" s="114"/>
      <c r="C166" s="102"/>
      <c r="D166" s="102"/>
      <c r="E166" s="102"/>
      <c r="F166" s="102"/>
      <c r="G166" s="102"/>
      <c r="H166" s="105"/>
      <c r="I166" s="105"/>
    </row>
    <row r="167" spans="1:9" ht="12.75">
      <c r="A167" s="111"/>
      <c r="B167" s="114"/>
      <c r="C167" s="111"/>
      <c r="D167" s="111"/>
      <c r="E167" s="111"/>
      <c r="F167" s="111"/>
      <c r="G167" s="111"/>
      <c r="H167" s="113"/>
      <c r="I167" s="113"/>
    </row>
    <row r="168" spans="1:9">
      <c r="A168" s="111"/>
      <c r="B168" s="114"/>
    </row>
    <row r="169" spans="1:9" ht="12.75">
      <c r="A169" s="111"/>
      <c r="B169" s="114"/>
      <c r="C169" s="116"/>
      <c r="D169" s="111"/>
      <c r="E169" s="115"/>
      <c r="F169" s="111"/>
      <c r="G169" s="111"/>
      <c r="H169" s="113"/>
      <c r="I169" s="113"/>
    </row>
    <row r="170" spans="1:9" ht="12.75">
      <c r="A170" s="111"/>
      <c r="B170" s="114"/>
      <c r="C170" s="111"/>
      <c r="D170" s="111"/>
      <c r="E170" s="115"/>
      <c r="F170" s="111"/>
      <c r="G170" s="111"/>
      <c r="H170" s="113"/>
      <c r="I170" s="113"/>
    </row>
    <row r="171" spans="1:9">
      <c r="A171" s="111"/>
      <c r="B171" s="114"/>
    </row>
    <row r="172" spans="1:9">
      <c r="A172" s="111"/>
      <c r="B172" s="114"/>
    </row>
    <row r="173" spans="1:9">
      <c r="A173" s="111"/>
      <c r="B173" s="114"/>
    </row>
    <row r="174" spans="1:9">
      <c r="A174" s="102"/>
      <c r="B174" s="104"/>
    </row>
    <row r="175" spans="1:9" ht="12.75">
      <c r="A175" s="102"/>
      <c r="B175" s="104"/>
      <c r="C175" s="102"/>
      <c r="D175" s="102"/>
      <c r="E175" s="106"/>
      <c r="F175" s="102"/>
      <c r="G175" s="102"/>
      <c r="H175" s="105"/>
      <c r="I175" s="105"/>
    </row>
    <row r="176" spans="1:9" ht="12.75">
      <c r="A176" s="102"/>
      <c r="B176" s="104"/>
      <c r="C176" s="102"/>
      <c r="D176" s="102"/>
      <c r="E176" s="106"/>
      <c r="F176" s="102"/>
      <c r="G176" s="102"/>
      <c r="H176" s="105"/>
      <c r="I176" s="105"/>
    </row>
    <row r="178" spans="1:9" ht="12.75">
      <c r="A178" s="102"/>
      <c r="B178" s="104"/>
      <c r="C178" s="102"/>
      <c r="D178" s="102"/>
      <c r="E178" s="102"/>
      <c r="F178" s="102"/>
      <c r="G178" s="102"/>
      <c r="H178" s="105"/>
      <c r="I178" s="105"/>
    </row>
    <row r="179" spans="1:9" ht="12.75">
      <c r="A179" s="102"/>
      <c r="B179" s="104"/>
      <c r="C179" s="102"/>
      <c r="D179" s="102"/>
      <c r="E179" s="102"/>
      <c r="F179" s="102"/>
      <c r="G179" s="102"/>
      <c r="H179" s="105"/>
      <c r="I179" s="105"/>
    </row>
    <row r="180" spans="1:9" ht="12.75">
      <c r="A180" s="102"/>
      <c r="B180" s="104"/>
      <c r="C180" s="102"/>
      <c r="D180" s="102"/>
      <c r="E180" s="102"/>
      <c r="F180" s="102"/>
      <c r="G180" s="102"/>
      <c r="H180" s="105"/>
      <c r="I180" s="105"/>
    </row>
    <row r="181" spans="1:9" ht="12.75">
      <c r="A181" s="102"/>
      <c r="B181" s="104"/>
      <c r="C181" s="102"/>
      <c r="D181" s="102"/>
      <c r="E181" s="102"/>
      <c r="F181" s="102"/>
      <c r="G181" s="102"/>
      <c r="H181" s="105"/>
      <c r="I181" s="105"/>
    </row>
    <row r="182" spans="1:9" ht="12.75">
      <c r="A182" s="102"/>
      <c r="B182" s="104"/>
      <c r="C182" s="102"/>
      <c r="D182" s="102"/>
      <c r="E182" s="102"/>
      <c r="F182" s="102"/>
      <c r="G182" s="102"/>
      <c r="H182" s="105"/>
      <c r="I182" s="105"/>
    </row>
    <row r="183" spans="1:9" ht="12.75">
      <c r="A183" s="102"/>
      <c r="B183" s="104"/>
      <c r="C183" s="102"/>
      <c r="D183" s="102"/>
      <c r="E183" s="106"/>
      <c r="F183" s="102"/>
      <c r="G183" s="102"/>
      <c r="H183" s="105"/>
      <c r="I183" s="105"/>
    </row>
    <row r="184" spans="1:9" ht="12.75">
      <c r="A184" s="102"/>
      <c r="B184" s="104"/>
      <c r="C184" s="102"/>
      <c r="D184" s="102"/>
      <c r="E184" s="106"/>
      <c r="F184" s="102"/>
      <c r="G184" s="102"/>
      <c r="H184" s="105"/>
      <c r="I184" s="105"/>
    </row>
    <row r="185" spans="1:9" ht="12.75">
      <c r="A185" s="102"/>
      <c r="B185" s="104"/>
      <c r="C185" s="102"/>
      <c r="D185" s="102"/>
      <c r="E185" s="106"/>
      <c r="F185" s="102"/>
      <c r="G185" s="102"/>
      <c r="H185" s="105"/>
      <c r="I185" s="105"/>
    </row>
    <row r="186" spans="1:9" ht="12.75">
      <c r="A186" s="102"/>
      <c r="B186" s="104"/>
      <c r="C186" s="102"/>
      <c r="D186" s="102"/>
      <c r="E186" s="102"/>
      <c r="F186" s="102"/>
      <c r="G186" s="102"/>
      <c r="H186" s="105"/>
      <c r="I186" s="105"/>
    </row>
    <row r="187" spans="1:9" ht="12.75">
      <c r="A187" s="102"/>
      <c r="B187" s="104"/>
      <c r="C187" s="102"/>
      <c r="D187" s="102"/>
      <c r="E187" s="102"/>
      <c r="F187" s="102"/>
      <c r="G187" s="102"/>
      <c r="H187" s="105"/>
      <c r="I187" s="105"/>
    </row>
    <row r="188" spans="1:9" ht="12.75">
      <c r="A188" s="102"/>
      <c r="B188" s="104"/>
      <c r="C188" s="102"/>
      <c r="D188" s="102"/>
      <c r="E188" s="102"/>
      <c r="F188" s="102"/>
      <c r="G188" s="102"/>
      <c r="H188" s="105"/>
      <c r="I188" s="105"/>
    </row>
    <row r="189" spans="1:9" ht="12.75">
      <c r="A189" s="102"/>
      <c r="B189" s="104"/>
      <c r="C189" s="102"/>
      <c r="D189" s="102"/>
      <c r="E189" s="102"/>
      <c r="F189" s="102"/>
      <c r="G189" s="102"/>
      <c r="H189" s="105"/>
      <c r="I189" s="105"/>
    </row>
    <row r="190" spans="1:9" ht="12.75">
      <c r="A190" s="102"/>
      <c r="B190" s="104"/>
      <c r="C190" s="102"/>
      <c r="D190" s="102"/>
      <c r="E190" s="102"/>
      <c r="F190" s="102"/>
      <c r="G190" s="102"/>
      <c r="H190" s="105"/>
      <c r="I190" s="105"/>
    </row>
    <row r="191" spans="1:9" ht="12.75">
      <c r="A191" s="102"/>
      <c r="B191" s="104"/>
      <c r="C191" s="102"/>
      <c r="D191" s="102"/>
      <c r="E191" s="106"/>
      <c r="F191" s="102"/>
      <c r="G191" s="102"/>
      <c r="H191" s="105"/>
      <c r="I191" s="105"/>
    </row>
    <row r="192" spans="1:9" ht="12.75">
      <c r="A192" s="102"/>
      <c r="B192" s="104"/>
      <c r="C192" s="102"/>
      <c r="D192" s="102"/>
      <c r="E192" s="106"/>
      <c r="F192" s="102"/>
      <c r="G192" s="102"/>
      <c r="H192" s="105"/>
      <c r="I192" s="105"/>
    </row>
    <row r="193" spans="1:9" ht="12.75">
      <c r="A193" s="102"/>
      <c r="B193" s="104"/>
      <c r="C193" s="102"/>
      <c r="D193" s="102"/>
      <c r="E193" s="106"/>
      <c r="F193" s="102"/>
      <c r="G193" s="102"/>
      <c r="H193" s="105"/>
      <c r="I193" s="105"/>
    </row>
    <row r="194" spans="1:9" ht="12.75">
      <c r="A194" s="102"/>
      <c r="B194" s="104"/>
      <c r="C194" s="102"/>
      <c r="D194" s="102"/>
      <c r="E194" s="102"/>
      <c r="F194" s="102"/>
      <c r="G194" s="102"/>
      <c r="H194" s="105"/>
      <c r="I194" s="105"/>
    </row>
    <row r="195" spans="1:9" ht="12.75">
      <c r="A195" s="102"/>
      <c r="B195" s="104"/>
      <c r="C195" s="102"/>
      <c r="D195" s="102"/>
      <c r="E195" s="102"/>
      <c r="F195" s="102"/>
      <c r="G195" s="102"/>
      <c r="H195" s="105"/>
      <c r="I195" s="105"/>
    </row>
    <row r="196" spans="1:9" ht="12.75">
      <c r="A196" s="102"/>
      <c r="B196" s="104"/>
      <c r="C196" s="102"/>
      <c r="D196" s="102"/>
      <c r="E196" s="102"/>
      <c r="F196" s="102"/>
      <c r="G196" s="102"/>
      <c r="H196" s="105"/>
      <c r="I196" s="105"/>
    </row>
    <row r="197" spans="1:9" ht="12.75">
      <c r="A197" s="102"/>
      <c r="B197" s="104"/>
      <c r="C197" s="102"/>
      <c r="D197" s="102"/>
      <c r="E197" s="102"/>
      <c r="F197" s="102"/>
      <c r="G197" s="102"/>
      <c r="H197" s="105"/>
      <c r="I197" s="105"/>
    </row>
    <row r="198" spans="1:9" ht="12.75">
      <c r="A198" s="102"/>
      <c r="B198" s="104"/>
      <c r="C198" s="102"/>
      <c r="D198" s="102"/>
      <c r="E198" s="102"/>
      <c r="F198" s="102"/>
      <c r="G198" s="102"/>
      <c r="H198" s="105"/>
      <c r="I198" s="105"/>
    </row>
    <row r="199" spans="1:9" ht="12.75">
      <c r="A199" s="102"/>
      <c r="B199" s="104"/>
      <c r="C199" s="102"/>
      <c r="D199" s="102"/>
      <c r="E199" s="102"/>
      <c r="F199" s="102"/>
      <c r="G199" s="102"/>
      <c r="H199" s="105"/>
      <c r="I199" s="105"/>
    </row>
    <row r="200" spans="1:9" ht="12.75">
      <c r="A200" s="102"/>
      <c r="B200" s="104"/>
      <c r="C200" s="102"/>
      <c r="D200" s="102"/>
      <c r="E200" s="106"/>
      <c r="F200" s="102"/>
      <c r="G200" s="102"/>
      <c r="H200" s="105"/>
      <c r="I200" s="105"/>
    </row>
    <row r="201" spans="1:9" ht="12.75">
      <c r="A201" s="102"/>
      <c r="B201" s="104"/>
      <c r="C201" s="102"/>
      <c r="D201" s="102"/>
      <c r="E201" s="106"/>
      <c r="F201" s="102"/>
      <c r="G201" s="102"/>
      <c r="H201" s="105"/>
      <c r="I201" s="105"/>
    </row>
    <row r="202" spans="1:9" ht="12.75">
      <c r="A202" s="102"/>
      <c r="B202" s="102"/>
      <c r="C202" s="102"/>
      <c r="D202" s="102"/>
      <c r="E202" s="106"/>
      <c r="F202" s="102"/>
      <c r="G202" s="102"/>
      <c r="H202" s="105"/>
      <c r="I202" s="105"/>
    </row>
    <row r="203" spans="1:9" ht="12.75">
      <c r="A203" s="102"/>
      <c r="B203" s="102"/>
      <c r="C203" s="102"/>
      <c r="D203" s="102"/>
      <c r="E203" s="106"/>
      <c r="F203" s="102"/>
      <c r="G203" s="102"/>
      <c r="H203" s="105"/>
      <c r="I203" s="105"/>
    </row>
    <row r="204" spans="1:9" ht="12.75">
      <c r="A204" s="102"/>
      <c r="B204" s="102"/>
      <c r="C204" s="102"/>
      <c r="D204" s="102"/>
      <c r="E204" s="106"/>
      <c r="F204" s="102"/>
      <c r="G204" s="102"/>
      <c r="H204" s="105"/>
      <c r="I204" s="105"/>
    </row>
    <row r="205" spans="1:9" ht="12.75">
      <c r="A205" s="102"/>
      <c r="B205" s="102"/>
      <c r="C205" s="102"/>
      <c r="D205" s="102"/>
      <c r="E205" s="106"/>
      <c r="F205" s="109"/>
      <c r="G205" s="109"/>
      <c r="H205" s="108"/>
      <c r="I205" s="108"/>
    </row>
    <row r="206" spans="1:9" ht="12.75">
      <c r="A206" s="102"/>
      <c r="B206" s="102"/>
      <c r="C206" s="102"/>
      <c r="D206" s="102"/>
      <c r="E206" s="106"/>
      <c r="F206" s="109"/>
      <c r="G206" s="109"/>
      <c r="H206" s="108"/>
      <c r="I206" s="108"/>
    </row>
    <row r="207" spans="1:9" ht="12.75">
      <c r="A207" s="102"/>
      <c r="B207" s="102"/>
      <c r="C207" s="102"/>
      <c r="D207" s="102"/>
      <c r="E207" s="106"/>
      <c r="F207" s="109"/>
      <c r="G207" s="109"/>
      <c r="H207" s="108"/>
      <c r="I207" s="108"/>
    </row>
    <row r="208" spans="1:9" ht="12.75">
      <c r="A208" s="102"/>
      <c r="B208" s="104"/>
      <c r="C208" s="102"/>
      <c r="D208" s="102"/>
      <c r="E208" s="102"/>
      <c r="F208" s="109"/>
      <c r="G208" s="109"/>
      <c r="H208" s="108"/>
      <c r="I208" s="108"/>
    </row>
    <row r="209" spans="1:9" ht="12.75">
      <c r="A209" s="102"/>
      <c r="B209" s="104"/>
      <c r="C209" s="102"/>
      <c r="D209" s="102"/>
      <c r="E209" s="102"/>
      <c r="F209" s="109"/>
      <c r="G209" s="109"/>
      <c r="H209" s="108"/>
      <c r="I209" s="108"/>
    </row>
    <row r="210" spans="1:9" ht="12.75">
      <c r="A210" s="102"/>
      <c r="B210" s="104"/>
      <c r="C210" s="102"/>
      <c r="D210" s="102"/>
      <c r="E210" s="102"/>
      <c r="F210" s="109"/>
      <c r="G210" s="109"/>
      <c r="H210" s="108"/>
      <c r="I210" s="108"/>
    </row>
    <row r="211" spans="1:9">
      <c r="F211" s="26"/>
      <c r="G211" s="26"/>
      <c r="H211" s="117"/>
      <c r="I211" s="117"/>
    </row>
    <row r="222" spans="1:9">
      <c r="A222" s="111"/>
      <c r="B222" s="114"/>
    </row>
    <row r="230" spans="3:9" ht="12.75">
      <c r="C230" s="118"/>
      <c r="D230" s="118"/>
      <c r="E230" s="118"/>
      <c r="F230" s="118"/>
      <c r="G230" s="118"/>
      <c r="H230" s="119"/>
      <c r="I230" s="119"/>
    </row>
    <row r="231" spans="3:9" ht="18.75">
      <c r="E231" s="120" t="s">
        <v>761</v>
      </c>
    </row>
    <row r="232" spans="3:9" ht="18.75">
      <c r="D232" s="118"/>
      <c r="E232" s="120" t="s">
        <v>762</v>
      </c>
      <c r="F232" s="118"/>
      <c r="G232" s="118"/>
      <c r="H232" s="119"/>
    </row>
    <row r="233" spans="3:9">
      <c r="C233" s="121"/>
      <c r="E233" s="121"/>
    </row>
    <row r="234" spans="3:9">
      <c r="C234" s="121" t="s">
        <v>763</v>
      </c>
      <c r="E234" s="121"/>
    </row>
    <row r="235" spans="3:9">
      <c r="C235" s="121"/>
      <c r="E235" s="121"/>
    </row>
    <row r="237" spans="3:9">
      <c r="C237" s="121"/>
      <c r="D237" s="121" t="s">
        <v>764</v>
      </c>
      <c r="E237" s="100"/>
      <c r="F237" s="100"/>
      <c r="G237" s="100"/>
    </row>
    <row r="239" spans="3:9">
      <c r="C239" s="121" t="s">
        <v>765</v>
      </c>
    </row>
    <row r="240" spans="3:9" ht="12" hidden="1" customHeight="1"/>
    <row r="241" spans="1:9" ht="12" customHeight="1">
      <c r="A241" s="84" t="s">
        <v>766</v>
      </c>
      <c r="B241" s="85" t="s">
        <v>0</v>
      </c>
      <c r="C241" s="86"/>
      <c r="D241" s="87"/>
      <c r="E241" s="21"/>
      <c r="F241" s="21"/>
      <c r="G241" s="88"/>
      <c r="H241" s="89" t="s">
        <v>728</v>
      </c>
      <c r="I241" s="90" t="s">
        <v>729</v>
      </c>
    </row>
    <row r="242" spans="1:9" ht="12" customHeight="1">
      <c r="A242" s="91"/>
      <c r="B242" s="92"/>
      <c r="C242" s="93"/>
      <c r="D242" s="69"/>
      <c r="E242" s="69"/>
      <c r="F242" s="69"/>
      <c r="G242" s="94"/>
      <c r="H242" s="95" t="s">
        <v>730</v>
      </c>
      <c r="I242" s="96" t="s">
        <v>731</v>
      </c>
    </row>
    <row r="243" spans="1:9" ht="12" customHeight="1">
      <c r="A243" s="26"/>
      <c r="B243" s="97"/>
      <c r="C243" s="26"/>
      <c r="D243" s="26"/>
      <c r="E243" s="26"/>
      <c r="F243" s="26"/>
      <c r="G243" s="26"/>
      <c r="H243" s="98"/>
      <c r="I243" s="98"/>
    </row>
    <row r="244" spans="1:9" ht="12" customHeight="1">
      <c r="A244" s="111" t="s">
        <v>767</v>
      </c>
      <c r="B244" s="114" t="s">
        <v>768</v>
      </c>
      <c r="C244" s="111"/>
      <c r="D244" s="111"/>
      <c r="E244" s="111"/>
      <c r="F244" s="111"/>
      <c r="G244" s="111"/>
      <c r="H244" s="113">
        <f>SUM(H22)</f>
        <v>0</v>
      </c>
      <c r="I244" s="113">
        <f>SUM(I22)</f>
        <v>0</v>
      </c>
    </row>
    <row r="245" spans="1:9" ht="12" customHeight="1">
      <c r="A245" s="111" t="s">
        <v>769</v>
      </c>
      <c r="B245" s="114" t="s">
        <v>770</v>
      </c>
      <c r="C245" s="111"/>
      <c r="D245" s="111"/>
      <c r="E245" s="111"/>
      <c r="F245" s="111"/>
      <c r="G245" s="111"/>
      <c r="H245" s="113">
        <f>H104</f>
        <v>0</v>
      </c>
      <c r="I245" s="113">
        <f>I104</f>
        <v>0</v>
      </c>
    </row>
    <row r="246" spans="1:9" ht="12.75">
      <c r="A246" s="114" t="s">
        <v>771</v>
      </c>
      <c r="B246" s="114" t="s">
        <v>772</v>
      </c>
      <c r="C246" s="121"/>
      <c r="D246" s="121"/>
      <c r="E246" s="121"/>
      <c r="F246" s="121"/>
      <c r="G246" s="121"/>
      <c r="H246" s="113">
        <f>H165</f>
        <v>0</v>
      </c>
      <c r="I246" s="113">
        <f>I165</f>
        <v>0</v>
      </c>
    </row>
    <row r="247" spans="1:9" ht="12.75">
      <c r="A247" s="122"/>
      <c r="B247" s="123" t="s">
        <v>773</v>
      </c>
      <c r="C247" s="124"/>
      <c r="D247" s="125"/>
      <c r="E247" s="126"/>
      <c r="F247" s="126"/>
      <c r="G247" s="127"/>
      <c r="H247" s="128">
        <f>SUM(H244:H246)</f>
        <v>0</v>
      </c>
      <c r="I247" s="129">
        <f>SUM(I244:I246)</f>
        <v>0</v>
      </c>
    </row>
    <row r="248" spans="1:9" ht="12.75">
      <c r="A248" s="26"/>
      <c r="B248" s="97"/>
      <c r="C248" s="26"/>
      <c r="D248" s="26"/>
      <c r="E248" s="26"/>
      <c r="F248" s="26"/>
      <c r="G248" s="26"/>
      <c r="H248" s="98"/>
      <c r="I248" s="98"/>
    </row>
    <row r="250" spans="1:9" ht="12.75">
      <c r="A250" s="111"/>
      <c r="B250" s="114" t="s">
        <v>774</v>
      </c>
      <c r="C250" s="111"/>
      <c r="D250" s="111"/>
      <c r="E250" s="111"/>
      <c r="F250" s="111"/>
      <c r="G250" s="111"/>
      <c r="H250" s="130">
        <f>SUM(H247:I247)</f>
        <v>0</v>
      </c>
      <c r="I250" s="113"/>
    </row>
    <row r="251" spans="1:9" ht="12.75">
      <c r="A251" s="111"/>
      <c r="B251" s="114" t="s">
        <v>775</v>
      </c>
      <c r="C251" s="111"/>
      <c r="D251" s="111"/>
      <c r="E251" s="111"/>
      <c r="F251" s="111"/>
      <c r="G251" s="111"/>
      <c r="H251" s="130">
        <f>H250*0.27</f>
        <v>0</v>
      </c>
      <c r="I251" s="113"/>
    </row>
    <row r="253" spans="1:9" ht="12" customHeight="1">
      <c r="A253" s="122"/>
      <c r="B253" s="123" t="s">
        <v>773</v>
      </c>
      <c r="C253" s="124"/>
      <c r="D253" s="125"/>
      <c r="E253" s="126"/>
      <c r="F253" s="126"/>
      <c r="G253" s="127"/>
      <c r="H253" s="128">
        <f>SUM(H250:H251)</f>
        <v>0</v>
      </c>
      <c r="I253" s="129"/>
    </row>
    <row r="254" spans="1:9" ht="10.9" customHeight="1"/>
    <row r="263" spans="1:9" s="111" customFormat="1" ht="12" customHeight="1">
      <c r="A263" s="24"/>
      <c r="B263" s="99"/>
      <c r="C263" s="24"/>
      <c r="D263" s="24"/>
      <c r="E263" s="24"/>
      <c r="F263" s="24"/>
      <c r="G263" s="24"/>
      <c r="H263" s="101"/>
      <c r="I263" s="101"/>
    </row>
    <row r="264" spans="1:9" s="111" customFormat="1">
      <c r="A264" s="24"/>
      <c r="B264" s="99"/>
      <c r="C264" s="24"/>
      <c r="D264" s="24"/>
      <c r="E264" s="24"/>
      <c r="F264" s="24"/>
      <c r="G264" s="24"/>
      <c r="H264" s="101"/>
      <c r="I264" s="101"/>
    </row>
    <row r="265" spans="1:9" s="111" customFormat="1">
      <c r="A265" s="24"/>
      <c r="B265" s="99"/>
      <c r="C265" s="24"/>
      <c r="D265" s="24"/>
      <c r="E265" s="103"/>
      <c r="F265" s="24"/>
      <c r="G265" s="24"/>
      <c r="H265" s="101"/>
      <c r="I265" s="101"/>
    </row>
    <row r="266" spans="1:9" s="111" customFormat="1">
      <c r="A266" s="24"/>
      <c r="B266" s="99"/>
      <c r="C266" s="24"/>
      <c r="D266" s="24"/>
      <c r="E266" s="103"/>
      <c r="F266" s="24"/>
      <c r="G266" s="24"/>
      <c r="H266" s="101"/>
      <c r="I266" s="101"/>
    </row>
    <row r="267" spans="1:9" s="111" customFormat="1">
      <c r="A267" s="24"/>
      <c r="B267" s="99"/>
      <c r="C267" s="24"/>
      <c r="D267" s="24"/>
      <c r="E267" s="103"/>
      <c r="F267" s="24"/>
      <c r="G267" s="24"/>
      <c r="H267" s="101"/>
      <c r="I267" s="101"/>
    </row>
    <row r="268" spans="1:9" s="111" customFormat="1">
      <c r="A268" s="24"/>
      <c r="B268" s="99"/>
      <c r="C268" s="24"/>
      <c r="D268" s="24"/>
      <c r="E268" s="24"/>
      <c r="F268" s="24"/>
      <c r="G268" s="24"/>
      <c r="H268" s="101"/>
      <c r="I268" s="101"/>
    </row>
    <row r="269" spans="1:9" s="111" customFormat="1" ht="12" customHeight="1">
      <c r="A269" s="24"/>
      <c r="B269" s="99"/>
      <c r="C269" s="24"/>
      <c r="D269" s="24"/>
      <c r="E269" s="24"/>
      <c r="F269" s="24"/>
      <c r="G269" s="24"/>
      <c r="H269" s="101"/>
      <c r="I269" s="101"/>
    </row>
    <row r="270" spans="1:9" s="111" customFormat="1">
      <c r="A270" s="24"/>
      <c r="B270" s="99"/>
      <c r="C270" s="24"/>
      <c r="D270" s="24"/>
      <c r="E270" s="24"/>
      <c r="F270" s="24"/>
      <c r="G270" s="24"/>
      <c r="H270" s="101"/>
      <c r="I270" s="101"/>
    </row>
    <row r="271" spans="1:9" s="111" customFormat="1">
      <c r="A271" s="24"/>
      <c r="B271" s="99"/>
      <c r="C271" s="24"/>
      <c r="D271" s="24"/>
      <c r="E271" s="24"/>
      <c r="F271" s="24"/>
      <c r="G271" s="24"/>
      <c r="H271" s="101"/>
      <c r="I271" s="101"/>
    </row>
    <row r="272" spans="1:9" s="111" customFormat="1">
      <c r="A272" s="24"/>
      <c r="B272" s="99"/>
      <c r="C272" s="24"/>
      <c r="D272" s="24"/>
      <c r="E272" s="24"/>
      <c r="F272" s="24"/>
      <c r="G272" s="24"/>
      <c r="H272" s="101"/>
      <c r="I272" s="101"/>
    </row>
    <row r="273" spans="1:9" s="111" customFormat="1">
      <c r="A273" s="24"/>
      <c r="B273" s="99"/>
      <c r="C273" s="24"/>
      <c r="D273" s="24"/>
      <c r="E273" s="103"/>
      <c r="F273" s="24"/>
      <c r="G273" s="24"/>
      <c r="H273" s="101"/>
      <c r="I273" s="101"/>
    </row>
    <row r="274" spans="1:9" s="111" customFormat="1">
      <c r="A274" s="24"/>
      <c r="B274" s="99"/>
      <c r="C274" s="24"/>
      <c r="D274" s="24"/>
      <c r="E274" s="103"/>
      <c r="F274" s="24"/>
      <c r="G274" s="24"/>
      <c r="H274" s="101"/>
      <c r="I274" s="101"/>
    </row>
    <row r="275" spans="1:9" s="111" customFormat="1" ht="12" customHeight="1">
      <c r="A275" s="24"/>
      <c r="B275" s="99"/>
      <c r="C275" s="24"/>
      <c r="D275" s="24"/>
      <c r="E275" s="103"/>
      <c r="F275" s="24"/>
      <c r="G275" s="24"/>
      <c r="H275" s="101"/>
      <c r="I275" s="101"/>
    </row>
    <row r="276" spans="1:9" s="111" customFormat="1">
      <c r="A276" s="24"/>
      <c r="B276" s="99"/>
      <c r="C276" s="24"/>
      <c r="D276" s="24"/>
      <c r="E276" s="24"/>
      <c r="F276" s="24"/>
      <c r="G276" s="24"/>
      <c r="H276" s="101"/>
      <c r="I276" s="101"/>
    </row>
    <row r="277" spans="1:9" s="111" customFormat="1">
      <c r="A277" s="24"/>
      <c r="B277" s="99"/>
      <c r="C277" s="24"/>
      <c r="D277" s="24"/>
      <c r="E277" s="24"/>
      <c r="F277" s="24"/>
      <c r="G277" s="24"/>
      <c r="H277" s="101"/>
      <c r="I277" s="101"/>
    </row>
    <row r="278" spans="1:9" s="111" customFormat="1">
      <c r="A278" s="24"/>
      <c r="B278" s="99"/>
      <c r="C278" s="24"/>
      <c r="D278" s="24"/>
      <c r="E278" s="24"/>
      <c r="F278" s="24"/>
      <c r="G278" s="24"/>
      <c r="H278" s="101"/>
      <c r="I278" s="101"/>
    </row>
    <row r="279" spans="1:9" s="111" customFormat="1">
      <c r="A279" s="24"/>
      <c r="B279" s="99"/>
      <c r="C279" s="24"/>
      <c r="D279" s="24"/>
      <c r="E279" s="24"/>
      <c r="F279" s="24"/>
      <c r="G279" s="24"/>
      <c r="H279" s="101"/>
      <c r="I279" s="101"/>
    </row>
    <row r="280" spans="1:9" s="111" customFormat="1">
      <c r="A280" s="24"/>
      <c r="B280" s="99"/>
      <c r="C280" s="24"/>
      <c r="D280" s="24"/>
      <c r="E280" s="24"/>
      <c r="F280" s="24"/>
      <c r="G280" s="24"/>
      <c r="H280" s="101"/>
      <c r="I280" s="101"/>
    </row>
    <row r="281" spans="1:9" s="111" customFormat="1" ht="12" customHeight="1">
      <c r="A281" s="24"/>
      <c r="B281" s="99"/>
      <c r="C281" s="24"/>
      <c r="D281" s="24"/>
      <c r="E281" s="103"/>
      <c r="F281" s="24"/>
      <c r="G281" s="24"/>
      <c r="H281" s="101"/>
      <c r="I281" s="101"/>
    </row>
    <row r="282" spans="1:9" s="111" customFormat="1">
      <c r="A282" s="24"/>
      <c r="B282" s="99"/>
      <c r="C282" s="24"/>
      <c r="D282" s="24"/>
      <c r="E282" s="103"/>
      <c r="F282" s="24"/>
      <c r="G282" s="24"/>
      <c r="H282" s="101"/>
      <c r="I282" s="101"/>
    </row>
    <row r="283" spans="1:9" s="111" customFormat="1">
      <c r="A283" s="24"/>
      <c r="B283" s="99"/>
      <c r="C283" s="24"/>
      <c r="D283" s="24"/>
      <c r="E283" s="24"/>
      <c r="F283" s="24"/>
      <c r="G283" s="24"/>
      <c r="H283" s="101"/>
      <c r="I283" s="101"/>
    </row>
    <row r="284" spans="1:9" s="111" customFormat="1">
      <c r="A284" s="24"/>
      <c r="B284" s="99"/>
      <c r="C284" s="24"/>
      <c r="D284" s="24"/>
      <c r="E284" s="24"/>
      <c r="F284" s="24"/>
      <c r="G284" s="24"/>
      <c r="H284" s="101"/>
      <c r="I284" s="101"/>
    </row>
    <row r="285" spans="1:9" s="111" customFormat="1">
      <c r="A285" s="24"/>
      <c r="B285" s="99"/>
      <c r="C285" s="24"/>
      <c r="D285" s="24"/>
      <c r="E285" s="24"/>
      <c r="F285" s="24"/>
      <c r="G285" s="24"/>
      <c r="H285" s="101"/>
      <c r="I285" s="101"/>
    </row>
    <row r="286" spans="1:9" s="111" customFormat="1">
      <c r="A286" s="24"/>
      <c r="B286" s="99"/>
      <c r="C286" s="24"/>
      <c r="D286" s="24"/>
      <c r="E286" s="24"/>
      <c r="F286" s="24"/>
      <c r="G286" s="24"/>
      <c r="H286" s="101"/>
      <c r="I286" s="101"/>
    </row>
    <row r="287" spans="1:9" s="111" customFormat="1" ht="12" customHeight="1">
      <c r="A287" s="24"/>
      <c r="B287" s="99"/>
      <c r="C287" s="24"/>
      <c r="D287" s="24"/>
      <c r="E287" s="24"/>
      <c r="F287" s="24"/>
      <c r="G287" s="24"/>
      <c r="H287" s="101"/>
      <c r="I287" s="101"/>
    </row>
    <row r="288" spans="1:9" s="111" customFormat="1">
      <c r="A288" s="24"/>
      <c r="B288" s="99"/>
      <c r="C288" s="24"/>
      <c r="D288" s="24"/>
      <c r="E288" s="24"/>
      <c r="F288" s="24"/>
      <c r="G288" s="24"/>
      <c r="H288" s="101"/>
      <c r="I288" s="101"/>
    </row>
    <row r="289" spans="1:9" s="111" customFormat="1">
      <c r="A289" s="24"/>
      <c r="B289" s="99"/>
      <c r="C289" s="24"/>
      <c r="D289" s="24"/>
      <c r="E289" s="24"/>
      <c r="F289" s="24"/>
      <c r="G289" s="24"/>
      <c r="H289" s="101"/>
      <c r="I289" s="101"/>
    </row>
    <row r="290" spans="1:9" s="111" customFormat="1">
      <c r="A290" s="24"/>
      <c r="B290" s="99"/>
      <c r="C290" s="24"/>
      <c r="D290" s="24"/>
      <c r="E290" s="24"/>
      <c r="F290" s="24"/>
      <c r="G290" s="24"/>
      <c r="H290" s="101"/>
      <c r="I290" s="101"/>
    </row>
    <row r="291" spans="1:9" s="111" customFormat="1">
      <c r="A291" s="24"/>
      <c r="B291" s="99"/>
      <c r="C291" s="24"/>
      <c r="D291" s="24"/>
      <c r="E291" s="24"/>
      <c r="F291" s="24"/>
      <c r="G291" s="24"/>
      <c r="H291" s="101"/>
      <c r="I291" s="101"/>
    </row>
    <row r="292" spans="1:9" s="111" customFormat="1" ht="12.6" customHeight="1">
      <c r="A292" s="24"/>
      <c r="B292" s="99"/>
      <c r="C292" s="24"/>
      <c r="D292" s="24"/>
      <c r="E292" s="24"/>
      <c r="F292" s="24"/>
      <c r="G292" s="24"/>
      <c r="H292" s="101"/>
      <c r="I292" s="101"/>
    </row>
    <row r="293" spans="1:9" s="111" customFormat="1">
      <c r="A293" s="24"/>
      <c r="B293" s="99"/>
      <c r="C293" s="24"/>
      <c r="D293" s="24"/>
      <c r="E293" s="24"/>
      <c r="F293" s="24"/>
      <c r="G293" s="24"/>
      <c r="H293" s="101"/>
      <c r="I293" s="101"/>
    </row>
    <row r="294" spans="1:9" s="111" customFormat="1">
      <c r="A294" s="24"/>
      <c r="B294" s="99"/>
      <c r="C294" s="24"/>
      <c r="D294" s="24"/>
      <c r="E294" s="24"/>
      <c r="F294" s="24"/>
      <c r="G294" s="24"/>
      <c r="H294" s="101"/>
      <c r="I294" s="101"/>
    </row>
    <row r="295" spans="1:9" s="111" customFormat="1">
      <c r="A295" s="24"/>
      <c r="B295" s="99"/>
      <c r="C295" s="24"/>
      <c r="D295" s="24"/>
      <c r="E295" s="24"/>
      <c r="F295" s="24"/>
      <c r="G295" s="24"/>
      <c r="H295" s="101"/>
      <c r="I295" s="101"/>
    </row>
    <row r="296" spans="1:9" s="111" customFormat="1">
      <c r="A296" s="24"/>
      <c r="B296" s="99"/>
      <c r="C296" s="24"/>
      <c r="D296" s="24"/>
      <c r="E296" s="24"/>
      <c r="F296" s="24"/>
      <c r="G296" s="24"/>
      <c r="H296" s="101"/>
      <c r="I296" s="101"/>
    </row>
    <row r="297" spans="1:9" s="111" customFormat="1" ht="12" customHeight="1">
      <c r="A297" s="24"/>
      <c r="B297" s="99"/>
      <c r="C297" s="24"/>
      <c r="D297" s="24"/>
      <c r="E297" s="24"/>
      <c r="F297" s="24"/>
      <c r="G297" s="24"/>
      <c r="H297" s="101"/>
      <c r="I297" s="101"/>
    </row>
    <row r="298" spans="1:9" s="111" customFormat="1">
      <c r="A298" s="24"/>
      <c r="B298" s="99"/>
      <c r="C298" s="24"/>
      <c r="D298" s="24"/>
      <c r="E298" s="24"/>
      <c r="F298" s="24"/>
      <c r="G298" s="24"/>
      <c r="H298" s="101"/>
      <c r="I298" s="101"/>
    </row>
    <row r="299" spans="1:9" s="111" customFormat="1">
      <c r="A299" s="24"/>
      <c r="B299" s="99"/>
      <c r="C299" s="24"/>
      <c r="D299" s="24"/>
      <c r="E299" s="24"/>
      <c r="F299" s="24"/>
      <c r="G299" s="24"/>
      <c r="H299" s="101"/>
      <c r="I299" s="101"/>
    </row>
    <row r="300" spans="1:9" s="111" customFormat="1">
      <c r="A300" s="24"/>
      <c r="B300" s="99"/>
      <c r="C300" s="24"/>
      <c r="D300" s="24"/>
      <c r="E300" s="24"/>
      <c r="F300" s="24"/>
      <c r="G300" s="24"/>
      <c r="H300" s="101"/>
      <c r="I300" s="101"/>
    </row>
    <row r="301" spans="1:9" s="111" customFormat="1">
      <c r="A301" s="24"/>
      <c r="B301" s="99"/>
      <c r="C301" s="24"/>
      <c r="D301" s="24"/>
      <c r="E301" s="24"/>
      <c r="F301" s="24"/>
      <c r="G301" s="24"/>
      <c r="H301" s="101"/>
      <c r="I301" s="101"/>
    </row>
    <row r="302" spans="1:9" s="111" customFormat="1">
      <c r="A302" s="24"/>
      <c r="B302" s="99"/>
      <c r="C302" s="24"/>
      <c r="D302" s="24"/>
      <c r="E302" s="24"/>
      <c r="F302" s="24"/>
      <c r="G302" s="24"/>
      <c r="H302" s="101"/>
      <c r="I302" s="101"/>
    </row>
    <row r="303" spans="1:9" s="111" customFormat="1" ht="12" customHeight="1">
      <c r="A303" s="24"/>
      <c r="B303" s="99"/>
      <c r="C303" s="24"/>
      <c r="D303" s="24"/>
      <c r="E303" s="24"/>
      <c r="F303" s="24"/>
      <c r="G303" s="24"/>
      <c r="H303" s="101"/>
      <c r="I303" s="101"/>
    </row>
    <row r="304" spans="1:9" s="111" customFormat="1">
      <c r="A304" s="24"/>
      <c r="B304" s="99"/>
      <c r="C304" s="24"/>
      <c r="D304" s="24"/>
      <c r="E304" s="24"/>
      <c r="F304" s="24"/>
      <c r="G304" s="24"/>
      <c r="H304" s="101"/>
      <c r="I304" s="101"/>
    </row>
    <row r="305" spans="1:9" s="111" customFormat="1">
      <c r="A305" s="24"/>
      <c r="B305" s="99"/>
      <c r="C305" s="24"/>
      <c r="D305" s="24"/>
      <c r="E305" s="24"/>
      <c r="F305" s="24"/>
      <c r="G305" s="24"/>
      <c r="H305" s="101"/>
      <c r="I305" s="101"/>
    </row>
    <row r="306" spans="1:9" s="111" customFormat="1" ht="12" customHeight="1">
      <c r="A306" s="24"/>
      <c r="B306" s="99"/>
      <c r="C306" s="24"/>
      <c r="D306" s="24"/>
      <c r="E306" s="24"/>
      <c r="F306" s="24"/>
      <c r="G306" s="24"/>
      <c r="H306" s="101"/>
      <c r="I306" s="101"/>
    </row>
    <row r="307" spans="1:9" s="111" customFormat="1">
      <c r="A307" s="24"/>
      <c r="B307" s="99"/>
      <c r="C307" s="24"/>
      <c r="D307" s="24"/>
      <c r="E307" s="24"/>
      <c r="F307" s="24"/>
      <c r="G307" s="24"/>
      <c r="H307" s="101"/>
      <c r="I307" s="101"/>
    </row>
    <row r="308" spans="1:9" s="111" customFormat="1">
      <c r="A308" s="24"/>
      <c r="B308" s="99"/>
      <c r="C308" s="24"/>
      <c r="D308" s="24"/>
      <c r="E308" s="24"/>
      <c r="F308" s="24"/>
      <c r="G308" s="24"/>
      <c r="H308" s="101"/>
      <c r="I308" s="101"/>
    </row>
    <row r="309" spans="1:9" s="111" customFormat="1">
      <c r="A309" s="24"/>
      <c r="B309" s="99"/>
      <c r="C309" s="24"/>
      <c r="D309" s="24"/>
      <c r="E309" s="24"/>
      <c r="F309" s="24"/>
      <c r="G309" s="24"/>
      <c r="H309" s="101"/>
      <c r="I309" s="101"/>
    </row>
    <row r="310" spans="1:9" s="111" customFormat="1">
      <c r="A310" s="24"/>
      <c r="B310" s="99"/>
      <c r="C310" s="24"/>
      <c r="D310" s="24"/>
      <c r="E310" s="24"/>
      <c r="F310" s="24"/>
      <c r="G310" s="24"/>
      <c r="H310" s="101"/>
      <c r="I310" s="101"/>
    </row>
    <row r="311" spans="1:9" s="111" customFormat="1">
      <c r="A311" s="24"/>
      <c r="B311" s="99"/>
      <c r="C311" s="24"/>
      <c r="D311" s="24"/>
      <c r="E311" s="24"/>
      <c r="F311" s="24"/>
      <c r="G311" s="24"/>
      <c r="H311" s="101"/>
      <c r="I311" s="101"/>
    </row>
    <row r="312" spans="1:9" s="111" customFormat="1">
      <c r="A312" s="24"/>
      <c r="B312" s="99"/>
      <c r="C312" s="24"/>
      <c r="D312" s="24"/>
      <c r="E312" s="24"/>
      <c r="F312" s="24"/>
      <c r="G312" s="24"/>
      <c r="H312" s="101"/>
      <c r="I312" s="101"/>
    </row>
    <row r="313" spans="1:9" s="111" customFormat="1" ht="12" customHeight="1">
      <c r="A313" s="24"/>
      <c r="B313" s="99"/>
      <c r="C313" s="24"/>
      <c r="D313" s="24"/>
      <c r="E313" s="24"/>
      <c r="F313" s="24"/>
      <c r="G313" s="24"/>
      <c r="H313" s="101"/>
      <c r="I313" s="101"/>
    </row>
    <row r="314" spans="1:9" s="111" customFormat="1">
      <c r="A314" s="24"/>
      <c r="B314" s="99"/>
      <c r="C314" s="24"/>
      <c r="D314" s="24"/>
      <c r="E314" s="24"/>
      <c r="F314" s="24"/>
      <c r="G314" s="24"/>
      <c r="H314" s="101"/>
      <c r="I314" s="101"/>
    </row>
    <row r="315" spans="1:9" s="111" customFormat="1">
      <c r="A315" s="24"/>
      <c r="B315" s="99"/>
      <c r="C315" s="24"/>
      <c r="D315" s="24"/>
      <c r="E315" s="24"/>
      <c r="F315" s="24"/>
      <c r="G315" s="24"/>
      <c r="H315" s="101"/>
      <c r="I315" s="101"/>
    </row>
    <row r="316" spans="1:9" s="111" customFormat="1">
      <c r="A316" s="24"/>
      <c r="B316" s="99"/>
      <c r="C316" s="24"/>
      <c r="D316" s="24"/>
      <c r="E316" s="24"/>
      <c r="F316" s="24"/>
      <c r="G316" s="24"/>
      <c r="H316" s="101"/>
      <c r="I316" s="101"/>
    </row>
    <row r="317" spans="1:9" s="111" customFormat="1">
      <c r="A317" s="24"/>
      <c r="B317" s="99"/>
      <c r="C317" s="24"/>
      <c r="D317" s="24"/>
      <c r="E317" s="24"/>
      <c r="F317" s="24"/>
      <c r="G317" s="24"/>
      <c r="H317" s="101"/>
      <c r="I317" s="101"/>
    </row>
    <row r="318" spans="1:9" s="111" customFormat="1">
      <c r="A318" s="24"/>
      <c r="B318" s="99"/>
      <c r="C318" s="24"/>
      <c r="D318" s="24"/>
      <c r="E318" s="24"/>
      <c r="F318" s="24"/>
      <c r="G318" s="24"/>
      <c r="H318" s="101"/>
      <c r="I318" s="101"/>
    </row>
    <row r="319" spans="1:9" s="111" customFormat="1">
      <c r="A319" s="24"/>
      <c r="B319" s="99"/>
      <c r="C319" s="24"/>
      <c r="D319" s="24"/>
      <c r="E319" s="24"/>
      <c r="F319" s="24"/>
      <c r="G319" s="24"/>
      <c r="H319" s="101"/>
      <c r="I319" s="101"/>
    </row>
    <row r="325" spans="1:9" s="111" customFormat="1">
      <c r="A325" s="24"/>
      <c r="B325" s="99"/>
      <c r="C325" s="24"/>
      <c r="D325" s="24"/>
      <c r="E325" s="24"/>
      <c r="F325" s="24"/>
      <c r="G325" s="24"/>
      <c r="H325" s="101"/>
      <c r="I325" s="101"/>
    </row>
    <row r="326" spans="1:9" s="111" customFormat="1">
      <c r="A326" s="24"/>
      <c r="B326" s="99"/>
      <c r="C326" s="24"/>
      <c r="D326" s="24"/>
      <c r="E326" s="24"/>
      <c r="F326" s="24"/>
      <c r="G326" s="24"/>
      <c r="H326" s="101"/>
      <c r="I326" s="101"/>
    </row>
    <row r="327" spans="1:9" s="111" customFormat="1">
      <c r="A327" s="24"/>
      <c r="B327" s="99"/>
      <c r="C327" s="24"/>
      <c r="D327" s="24"/>
      <c r="E327" s="24"/>
      <c r="F327" s="24"/>
      <c r="G327" s="24"/>
      <c r="H327" s="101"/>
      <c r="I327" s="101"/>
    </row>
    <row r="328" spans="1:9" s="111" customFormat="1">
      <c r="A328" s="24"/>
      <c r="B328" s="99"/>
      <c r="C328" s="24"/>
      <c r="D328" s="24"/>
      <c r="E328" s="24"/>
      <c r="F328" s="24"/>
      <c r="G328" s="24"/>
      <c r="H328" s="101"/>
      <c r="I328" s="101"/>
    </row>
    <row r="329" spans="1:9" s="111" customFormat="1" ht="12" customHeight="1">
      <c r="A329" s="24"/>
      <c r="B329" s="99"/>
      <c r="C329" s="24"/>
      <c r="D329" s="24"/>
      <c r="E329" s="24"/>
      <c r="F329" s="24"/>
      <c r="G329" s="24"/>
      <c r="H329" s="101"/>
      <c r="I329" s="101"/>
    </row>
    <row r="330" spans="1:9" s="111" customFormat="1">
      <c r="A330" s="24"/>
      <c r="B330" s="99"/>
      <c r="C330" s="24"/>
      <c r="D330" s="24"/>
      <c r="E330" s="24"/>
      <c r="F330" s="24"/>
      <c r="G330" s="24"/>
      <c r="H330" s="101"/>
      <c r="I330" s="101"/>
    </row>
    <row r="331" spans="1:9" s="111" customFormat="1">
      <c r="A331" s="24"/>
      <c r="B331" s="99"/>
      <c r="C331" s="24"/>
      <c r="D331" s="24"/>
      <c r="E331" s="24"/>
      <c r="F331" s="24"/>
      <c r="G331" s="24"/>
      <c r="H331" s="101"/>
      <c r="I331" s="101"/>
    </row>
    <row r="332" spans="1:9" s="111" customFormat="1">
      <c r="A332" s="24"/>
      <c r="B332" s="99"/>
      <c r="C332" s="24"/>
      <c r="D332" s="24"/>
      <c r="E332" s="24"/>
      <c r="F332" s="24"/>
      <c r="G332" s="24"/>
      <c r="H332" s="101"/>
      <c r="I332" s="101"/>
    </row>
    <row r="333" spans="1:9" s="111" customFormat="1" ht="12" customHeight="1">
      <c r="A333" s="24"/>
      <c r="B333" s="99"/>
      <c r="C333" s="24"/>
      <c r="D333" s="24"/>
      <c r="E333" s="24"/>
      <c r="F333" s="24"/>
      <c r="G333" s="24"/>
      <c r="H333" s="101"/>
      <c r="I333" s="101"/>
    </row>
    <row r="334" spans="1:9" s="111" customFormat="1">
      <c r="A334" s="24"/>
      <c r="B334" s="99"/>
      <c r="C334" s="24"/>
      <c r="D334" s="24"/>
      <c r="E334" s="24"/>
      <c r="F334" s="24"/>
      <c r="G334" s="24"/>
      <c r="H334" s="101"/>
      <c r="I334" s="101"/>
    </row>
    <row r="335" spans="1:9" s="111" customFormat="1">
      <c r="A335" s="24"/>
      <c r="B335" s="99"/>
      <c r="C335" s="24"/>
      <c r="D335" s="24"/>
      <c r="E335" s="24"/>
      <c r="F335" s="24"/>
      <c r="G335" s="24"/>
      <c r="H335" s="101"/>
      <c r="I335" s="101"/>
    </row>
    <row r="336" spans="1:9" s="111" customFormat="1">
      <c r="A336" s="24"/>
      <c r="B336" s="99"/>
      <c r="C336" s="24"/>
      <c r="D336" s="24"/>
      <c r="E336" s="24"/>
      <c r="F336" s="24"/>
      <c r="G336" s="24"/>
      <c r="H336" s="101"/>
      <c r="I336" s="101"/>
    </row>
    <row r="337" spans="1:9" s="111" customFormat="1">
      <c r="A337" s="24"/>
      <c r="B337" s="99"/>
      <c r="C337" s="24"/>
      <c r="D337" s="24"/>
      <c r="E337" s="24"/>
      <c r="F337" s="24"/>
      <c r="G337" s="24"/>
      <c r="H337" s="101"/>
      <c r="I337" s="101"/>
    </row>
    <row r="338" spans="1:9" s="111" customFormat="1" ht="12" customHeight="1">
      <c r="A338" s="24"/>
      <c r="B338" s="99"/>
      <c r="C338" s="24"/>
      <c r="D338" s="24"/>
      <c r="E338" s="24"/>
      <c r="F338" s="24"/>
      <c r="G338" s="24"/>
      <c r="H338" s="101"/>
      <c r="I338" s="101"/>
    </row>
    <row r="339" spans="1:9" s="111" customFormat="1">
      <c r="A339" s="24"/>
      <c r="B339" s="99"/>
      <c r="C339" s="24"/>
      <c r="D339" s="24"/>
      <c r="E339" s="24"/>
      <c r="F339" s="24"/>
      <c r="G339" s="24"/>
      <c r="H339" s="101"/>
      <c r="I339" s="101"/>
    </row>
    <row r="340" spans="1:9" s="111" customFormat="1">
      <c r="A340" s="24"/>
      <c r="B340" s="99"/>
      <c r="C340" s="24"/>
      <c r="D340" s="24"/>
      <c r="E340" s="24"/>
      <c r="F340" s="24"/>
      <c r="G340" s="24"/>
      <c r="H340" s="101"/>
      <c r="I340" s="101"/>
    </row>
    <row r="341" spans="1:9" s="111" customFormat="1">
      <c r="A341" s="24"/>
      <c r="B341" s="99"/>
      <c r="C341" s="24"/>
      <c r="D341" s="24"/>
      <c r="E341" s="24"/>
      <c r="F341" s="24"/>
      <c r="G341" s="24"/>
      <c r="H341" s="101"/>
      <c r="I341" s="101"/>
    </row>
    <row r="342" spans="1:9" s="111" customFormat="1">
      <c r="A342" s="24"/>
      <c r="B342" s="99"/>
      <c r="C342" s="24"/>
      <c r="D342" s="24"/>
      <c r="E342" s="24"/>
      <c r="F342" s="24"/>
      <c r="G342" s="24"/>
      <c r="H342" s="101"/>
      <c r="I342" s="101"/>
    </row>
    <row r="343" spans="1:9" s="111" customFormat="1">
      <c r="A343" s="24"/>
      <c r="B343" s="99"/>
      <c r="C343" s="24"/>
      <c r="D343" s="24"/>
      <c r="E343" s="24"/>
      <c r="F343" s="24"/>
      <c r="G343" s="24"/>
      <c r="H343" s="101"/>
      <c r="I343" s="101"/>
    </row>
    <row r="344" spans="1:9" s="111" customFormat="1">
      <c r="A344" s="24"/>
      <c r="B344" s="99"/>
      <c r="C344" s="24"/>
      <c r="D344" s="24"/>
      <c r="E344" s="24"/>
      <c r="F344" s="24"/>
      <c r="G344" s="24"/>
      <c r="H344" s="101"/>
      <c r="I344" s="101"/>
    </row>
    <row r="345" spans="1:9" s="111" customFormat="1">
      <c r="A345" s="24"/>
      <c r="B345" s="99"/>
      <c r="C345" s="24"/>
      <c r="D345" s="24"/>
      <c r="E345" s="24"/>
      <c r="F345" s="24"/>
      <c r="G345" s="24"/>
      <c r="H345" s="101"/>
      <c r="I345" s="101"/>
    </row>
    <row r="346" spans="1:9" s="111" customFormat="1">
      <c r="A346" s="24"/>
      <c r="B346" s="99"/>
      <c r="C346" s="24"/>
      <c r="D346" s="24"/>
      <c r="E346" s="24"/>
      <c r="F346" s="24"/>
      <c r="G346" s="24"/>
      <c r="H346" s="101"/>
      <c r="I346" s="101"/>
    </row>
    <row r="347" spans="1:9" s="111" customFormat="1">
      <c r="A347" s="24"/>
      <c r="B347" s="99"/>
      <c r="C347" s="24"/>
      <c r="D347" s="24"/>
      <c r="E347" s="24"/>
      <c r="F347" s="24"/>
      <c r="G347" s="24"/>
      <c r="H347" s="101"/>
      <c r="I347" s="101"/>
    </row>
    <row r="348" spans="1:9" s="111" customFormat="1">
      <c r="A348" s="24"/>
      <c r="B348" s="99"/>
      <c r="C348" s="24"/>
      <c r="D348" s="24"/>
      <c r="E348" s="24"/>
      <c r="F348" s="24"/>
      <c r="G348" s="24"/>
      <c r="H348" s="101"/>
      <c r="I348" s="101"/>
    </row>
    <row r="349" spans="1:9" s="111" customFormat="1" ht="12" customHeight="1">
      <c r="A349" s="24"/>
      <c r="B349" s="99"/>
      <c r="C349" s="24"/>
      <c r="D349" s="24"/>
      <c r="E349" s="24"/>
      <c r="F349" s="24"/>
      <c r="G349" s="24"/>
      <c r="H349" s="101"/>
      <c r="I349" s="101"/>
    </row>
    <row r="350" spans="1:9" s="111" customFormat="1" ht="12" customHeight="1">
      <c r="A350" s="24"/>
      <c r="B350" s="99"/>
      <c r="C350" s="24"/>
      <c r="D350" s="24"/>
      <c r="E350" s="24"/>
      <c r="F350" s="24"/>
      <c r="G350" s="24"/>
      <c r="H350" s="101"/>
      <c r="I350" s="101"/>
    </row>
    <row r="351" spans="1:9" s="111" customFormat="1">
      <c r="A351" s="24"/>
      <c r="B351" s="99"/>
      <c r="C351" s="24"/>
      <c r="D351" s="24"/>
      <c r="E351" s="24"/>
      <c r="F351" s="24"/>
      <c r="G351" s="24"/>
      <c r="H351" s="101"/>
      <c r="I351" s="101"/>
    </row>
    <row r="352" spans="1:9" s="111" customFormat="1">
      <c r="A352" s="24"/>
      <c r="B352" s="99"/>
      <c r="C352" s="24"/>
      <c r="D352" s="24"/>
      <c r="E352" s="24"/>
      <c r="F352" s="24"/>
      <c r="G352" s="24"/>
      <c r="H352" s="101"/>
      <c r="I352" s="101"/>
    </row>
    <row r="353" spans="1:9" s="111" customFormat="1">
      <c r="A353" s="24"/>
      <c r="B353" s="99"/>
      <c r="C353" s="24"/>
      <c r="D353" s="24"/>
      <c r="E353" s="24"/>
      <c r="F353" s="24"/>
      <c r="G353" s="24"/>
      <c r="H353" s="101"/>
      <c r="I353" s="101"/>
    </row>
    <row r="354" spans="1:9" s="111" customFormat="1">
      <c r="A354" s="24"/>
      <c r="B354" s="99"/>
      <c r="C354" s="24"/>
      <c r="D354" s="24"/>
      <c r="E354" s="24"/>
      <c r="F354" s="24"/>
      <c r="G354" s="24"/>
      <c r="H354" s="101"/>
      <c r="I354" s="101"/>
    </row>
    <row r="355" spans="1:9" s="111" customFormat="1" ht="12" customHeight="1">
      <c r="A355" s="24"/>
      <c r="B355" s="99"/>
      <c r="C355" s="24"/>
      <c r="D355" s="24"/>
      <c r="E355" s="24"/>
      <c r="F355" s="24"/>
      <c r="G355" s="24"/>
      <c r="H355" s="101"/>
      <c r="I355" s="101"/>
    </row>
    <row r="356" spans="1:9" ht="12" customHeight="1"/>
    <row r="357" spans="1:9" s="111" customFormat="1">
      <c r="A357" s="24"/>
      <c r="B357" s="99"/>
      <c r="C357" s="24"/>
      <c r="D357" s="24"/>
      <c r="E357" s="24"/>
      <c r="F357" s="24"/>
      <c r="G357" s="24"/>
      <c r="H357" s="101"/>
      <c r="I357" s="101"/>
    </row>
    <row r="358" spans="1:9" s="111" customFormat="1" ht="12" customHeight="1">
      <c r="A358" s="24"/>
      <c r="B358" s="99"/>
      <c r="C358" s="24"/>
      <c r="D358" s="24"/>
      <c r="E358" s="24"/>
      <c r="F358" s="24"/>
      <c r="G358" s="24"/>
      <c r="H358" s="101"/>
      <c r="I358" s="101"/>
    </row>
    <row r="359" spans="1:9" s="111" customFormat="1">
      <c r="A359" s="24"/>
      <c r="B359" s="99"/>
      <c r="C359" s="24"/>
      <c r="D359" s="24"/>
      <c r="E359" s="24"/>
      <c r="F359" s="24"/>
      <c r="G359" s="24"/>
      <c r="H359" s="101"/>
      <c r="I359" s="101"/>
    </row>
    <row r="360" spans="1:9" s="111" customFormat="1">
      <c r="A360" s="24"/>
      <c r="B360" s="99"/>
      <c r="C360" s="24"/>
      <c r="D360" s="24"/>
      <c r="E360" s="24"/>
      <c r="F360" s="24"/>
      <c r="G360" s="24"/>
      <c r="H360" s="101"/>
      <c r="I360" s="101"/>
    </row>
    <row r="361" spans="1:9" s="111" customFormat="1">
      <c r="A361" s="24"/>
      <c r="B361" s="99"/>
      <c r="C361" s="24"/>
      <c r="D361" s="24"/>
      <c r="E361" s="24"/>
      <c r="F361" s="24"/>
      <c r="G361" s="24"/>
      <c r="H361" s="101"/>
      <c r="I361" s="101"/>
    </row>
    <row r="362" spans="1:9" s="111" customFormat="1">
      <c r="A362" s="24"/>
      <c r="B362" s="99"/>
      <c r="C362" s="24"/>
      <c r="D362" s="24"/>
      <c r="E362" s="24"/>
      <c r="F362" s="24"/>
      <c r="G362" s="24"/>
      <c r="H362" s="101"/>
      <c r="I362" s="101"/>
    </row>
    <row r="363" spans="1:9" s="111" customFormat="1">
      <c r="A363" s="24"/>
      <c r="B363" s="99"/>
      <c r="C363" s="24"/>
      <c r="D363" s="24"/>
      <c r="E363" s="24"/>
      <c r="F363" s="24"/>
      <c r="G363" s="24"/>
      <c r="H363" s="101"/>
      <c r="I363" s="101"/>
    </row>
    <row r="364" spans="1:9" s="111" customFormat="1">
      <c r="A364" s="24"/>
      <c r="B364" s="99"/>
      <c r="C364" s="24"/>
      <c r="D364" s="24"/>
      <c r="E364" s="24"/>
      <c r="F364" s="24"/>
      <c r="G364" s="24"/>
      <c r="H364" s="101"/>
      <c r="I364" s="101"/>
    </row>
    <row r="365" spans="1:9" s="111" customFormat="1">
      <c r="A365" s="24"/>
      <c r="B365" s="99"/>
      <c r="C365" s="24"/>
      <c r="D365" s="24"/>
      <c r="E365" s="24"/>
      <c r="F365" s="24"/>
      <c r="G365" s="24"/>
      <c r="H365" s="101"/>
      <c r="I365" s="101"/>
    </row>
    <row r="366" spans="1:9" s="111" customFormat="1" ht="12" customHeight="1">
      <c r="A366" s="24"/>
      <c r="B366" s="99"/>
      <c r="C366" s="24"/>
      <c r="D366" s="24"/>
      <c r="E366" s="24"/>
      <c r="F366" s="24"/>
      <c r="G366" s="24"/>
      <c r="H366" s="101"/>
      <c r="I366" s="101"/>
    </row>
    <row r="367" spans="1:9" s="111" customFormat="1">
      <c r="A367" s="24"/>
      <c r="B367" s="99"/>
      <c r="C367" s="24"/>
      <c r="D367" s="24"/>
      <c r="E367" s="24"/>
      <c r="F367" s="24"/>
      <c r="G367" s="24"/>
      <c r="H367" s="101"/>
      <c r="I367" s="101"/>
    </row>
    <row r="368" spans="1:9" s="111" customFormat="1">
      <c r="A368" s="24"/>
      <c r="B368" s="99"/>
      <c r="C368" s="24"/>
      <c r="D368" s="24"/>
      <c r="E368" s="24"/>
      <c r="F368" s="24"/>
      <c r="G368" s="24"/>
      <c r="H368" s="101"/>
      <c r="I368" s="101"/>
    </row>
    <row r="369" spans="1:9" s="111" customFormat="1">
      <c r="A369" s="24"/>
      <c r="B369" s="99"/>
      <c r="C369" s="24"/>
      <c r="D369" s="24"/>
      <c r="E369" s="24"/>
      <c r="F369" s="24"/>
      <c r="G369" s="24"/>
      <c r="H369" s="101"/>
      <c r="I369" s="101"/>
    </row>
    <row r="370" spans="1:9" s="111" customFormat="1">
      <c r="A370" s="24"/>
      <c r="B370" s="99"/>
      <c r="C370" s="24"/>
      <c r="D370" s="24"/>
      <c r="E370" s="24"/>
      <c r="F370" s="24"/>
      <c r="G370" s="24"/>
      <c r="H370" s="101"/>
      <c r="I370" s="101"/>
    </row>
    <row r="371" spans="1:9" s="111" customFormat="1">
      <c r="A371" s="24"/>
      <c r="B371" s="99"/>
      <c r="C371" s="24"/>
      <c r="D371" s="24"/>
      <c r="E371" s="24"/>
      <c r="F371" s="24"/>
      <c r="G371" s="24"/>
      <c r="H371" s="101"/>
      <c r="I371" s="101"/>
    </row>
    <row r="372" spans="1:9" s="111" customFormat="1">
      <c r="A372" s="24"/>
      <c r="B372" s="99"/>
      <c r="C372" s="24"/>
      <c r="D372" s="24"/>
      <c r="E372" s="24"/>
      <c r="F372" s="24"/>
      <c r="G372" s="24"/>
      <c r="H372" s="101"/>
      <c r="I372" s="101"/>
    </row>
    <row r="373" spans="1:9" s="111" customFormat="1">
      <c r="A373" s="24"/>
      <c r="B373" s="99"/>
      <c r="C373" s="24"/>
      <c r="D373" s="24"/>
      <c r="E373" s="24"/>
      <c r="F373" s="24"/>
      <c r="G373" s="24"/>
      <c r="H373" s="101"/>
      <c r="I373" s="101"/>
    </row>
    <row r="374" spans="1:9" s="111" customFormat="1">
      <c r="A374" s="24"/>
      <c r="B374" s="99"/>
      <c r="C374" s="24"/>
      <c r="D374" s="24"/>
      <c r="E374" s="24"/>
      <c r="F374" s="24"/>
      <c r="G374" s="24"/>
      <c r="H374" s="101"/>
      <c r="I374" s="101"/>
    </row>
    <row r="375" spans="1:9" s="111" customFormat="1" ht="12" customHeight="1">
      <c r="A375" s="24"/>
      <c r="B375" s="99"/>
      <c r="C375" s="24"/>
      <c r="D375" s="24"/>
      <c r="E375" s="24"/>
      <c r="F375" s="24"/>
      <c r="G375" s="24"/>
      <c r="H375" s="101"/>
      <c r="I375" s="101"/>
    </row>
    <row r="376" spans="1:9" s="111" customFormat="1" ht="12" customHeight="1">
      <c r="A376" s="24"/>
      <c r="B376" s="99"/>
      <c r="C376" s="24"/>
      <c r="D376" s="24"/>
      <c r="E376" s="24"/>
      <c r="F376" s="24"/>
      <c r="G376" s="24"/>
      <c r="H376" s="101"/>
      <c r="I376" s="101"/>
    </row>
    <row r="377" spans="1:9" s="111" customFormat="1">
      <c r="A377" s="24"/>
      <c r="B377" s="99"/>
      <c r="C377" s="24"/>
      <c r="D377" s="24"/>
      <c r="E377" s="24"/>
      <c r="F377" s="24"/>
      <c r="G377" s="24"/>
      <c r="H377" s="101"/>
      <c r="I377" s="101"/>
    </row>
    <row r="378" spans="1:9" s="111" customFormat="1">
      <c r="A378" s="24"/>
      <c r="B378" s="99"/>
      <c r="C378" s="24"/>
      <c r="D378" s="24"/>
      <c r="E378" s="24"/>
      <c r="F378" s="24"/>
      <c r="G378" s="24"/>
      <c r="H378" s="101"/>
      <c r="I378" s="101"/>
    </row>
    <row r="379" spans="1:9" s="111" customFormat="1">
      <c r="A379" s="24"/>
      <c r="B379" s="99"/>
      <c r="C379" s="24"/>
      <c r="D379" s="24"/>
      <c r="E379" s="24"/>
      <c r="F379" s="24"/>
      <c r="G379" s="24"/>
      <c r="H379" s="101"/>
      <c r="I379" s="101"/>
    </row>
    <row r="380" spans="1:9" s="111" customFormat="1">
      <c r="A380" s="24"/>
      <c r="B380" s="99"/>
      <c r="C380" s="24"/>
      <c r="D380" s="24"/>
      <c r="E380" s="24"/>
      <c r="F380" s="24"/>
      <c r="G380" s="24"/>
      <c r="H380" s="101"/>
      <c r="I380" s="101"/>
    </row>
    <row r="381" spans="1:9" s="111" customFormat="1">
      <c r="A381" s="24"/>
      <c r="B381" s="99"/>
      <c r="C381" s="24"/>
      <c r="D381" s="24"/>
      <c r="E381" s="24"/>
      <c r="F381" s="24"/>
      <c r="G381" s="24"/>
      <c r="H381" s="101"/>
      <c r="I381" s="101"/>
    </row>
    <row r="382" spans="1:9" s="111" customFormat="1">
      <c r="A382" s="24"/>
      <c r="B382" s="99"/>
      <c r="C382" s="24"/>
      <c r="D382" s="24"/>
      <c r="E382" s="24"/>
      <c r="F382" s="24"/>
      <c r="G382" s="24"/>
      <c r="H382" s="101"/>
      <c r="I382" s="101"/>
    </row>
    <row r="383" spans="1:9" s="111" customFormat="1" ht="12" customHeight="1">
      <c r="A383" s="24"/>
      <c r="B383" s="99"/>
      <c r="C383" s="24"/>
      <c r="D383" s="24"/>
      <c r="E383" s="24"/>
      <c r="F383" s="24"/>
      <c r="G383" s="24"/>
      <c r="H383" s="101"/>
      <c r="I383" s="101"/>
    </row>
    <row r="384" spans="1:9" s="111" customFormat="1" ht="12" customHeight="1">
      <c r="A384" s="24"/>
      <c r="B384" s="99"/>
      <c r="C384" s="24"/>
      <c r="D384" s="24"/>
      <c r="E384" s="24"/>
      <c r="F384" s="24"/>
      <c r="G384" s="24"/>
      <c r="H384" s="101"/>
      <c r="I384" s="101"/>
    </row>
    <row r="385" spans="1:9" s="111" customFormat="1">
      <c r="A385" s="24"/>
      <c r="B385" s="99"/>
      <c r="C385" s="24"/>
      <c r="D385" s="24"/>
      <c r="E385" s="24"/>
      <c r="F385" s="24"/>
      <c r="G385" s="24"/>
      <c r="H385" s="101"/>
      <c r="I385" s="101"/>
    </row>
    <row r="386" spans="1:9" s="111" customFormat="1">
      <c r="A386" s="24"/>
      <c r="B386" s="99"/>
      <c r="C386" s="24"/>
      <c r="D386" s="24"/>
      <c r="E386" s="24"/>
      <c r="F386" s="24"/>
      <c r="G386" s="24"/>
      <c r="H386" s="101"/>
      <c r="I386" s="101"/>
    </row>
    <row r="387" spans="1:9" s="111" customFormat="1" ht="12" customHeight="1">
      <c r="A387" s="24"/>
      <c r="B387" s="99"/>
      <c r="C387" s="24"/>
      <c r="D387" s="24"/>
      <c r="E387" s="24"/>
      <c r="F387" s="24"/>
      <c r="G387" s="24"/>
      <c r="H387" s="101"/>
      <c r="I387" s="101"/>
    </row>
    <row r="388" spans="1:9" s="111" customFormat="1" ht="12" customHeight="1">
      <c r="A388" s="24"/>
      <c r="B388" s="99"/>
      <c r="C388" s="24"/>
      <c r="D388" s="24"/>
      <c r="E388" s="24"/>
      <c r="F388" s="24"/>
      <c r="G388" s="24"/>
      <c r="H388" s="101"/>
      <c r="I388" s="101"/>
    </row>
    <row r="389" spans="1:9" s="111" customFormat="1">
      <c r="A389" s="24"/>
      <c r="B389" s="99"/>
      <c r="C389" s="24"/>
      <c r="D389" s="24"/>
      <c r="E389" s="24"/>
      <c r="F389" s="24"/>
      <c r="G389" s="24"/>
      <c r="H389" s="101"/>
      <c r="I389" s="101"/>
    </row>
    <row r="390" spans="1:9" s="111" customFormat="1">
      <c r="A390" s="24"/>
      <c r="B390" s="99"/>
      <c r="C390" s="24"/>
      <c r="D390" s="24"/>
      <c r="E390" s="24"/>
      <c r="F390" s="24"/>
      <c r="G390" s="24"/>
      <c r="H390" s="101"/>
      <c r="I390" s="101"/>
    </row>
    <row r="391" spans="1:9" s="111" customFormat="1">
      <c r="A391" s="24"/>
      <c r="B391" s="99"/>
      <c r="C391" s="24"/>
      <c r="D391" s="24"/>
      <c r="E391" s="24"/>
      <c r="F391" s="24"/>
      <c r="G391" s="24"/>
      <c r="H391" s="101"/>
      <c r="I391" s="101"/>
    </row>
    <row r="392" spans="1:9" s="111" customFormat="1">
      <c r="A392" s="24"/>
      <c r="B392" s="99"/>
      <c r="C392" s="24"/>
      <c r="D392" s="24"/>
      <c r="E392" s="24"/>
      <c r="F392" s="24"/>
      <c r="G392" s="24"/>
      <c r="H392" s="101"/>
      <c r="I392" s="101"/>
    </row>
    <row r="399" spans="1:9" ht="12" customHeight="1"/>
    <row r="400" spans="1:9" s="111" customFormat="1" ht="12" customHeight="1">
      <c r="A400" s="24"/>
      <c r="B400" s="99"/>
      <c r="C400" s="24"/>
      <c r="D400" s="24"/>
      <c r="E400" s="24"/>
      <c r="F400" s="24"/>
      <c r="G400" s="24"/>
      <c r="H400" s="101"/>
      <c r="I400" s="101"/>
    </row>
    <row r="401" spans="1:9" s="111" customFormat="1" ht="12" customHeight="1">
      <c r="A401" s="24"/>
      <c r="B401" s="99"/>
      <c r="C401" s="24"/>
      <c r="D401" s="24"/>
      <c r="E401" s="24"/>
      <c r="F401" s="24"/>
      <c r="G401" s="24"/>
      <c r="H401" s="101"/>
      <c r="I401" s="101"/>
    </row>
    <row r="402" spans="1:9" s="111" customFormat="1" ht="12" customHeight="1">
      <c r="A402" s="24"/>
      <c r="B402" s="99"/>
      <c r="C402" s="24"/>
      <c r="D402" s="24"/>
      <c r="E402" s="24"/>
      <c r="F402" s="24"/>
      <c r="G402" s="24"/>
      <c r="H402" s="101"/>
      <c r="I402" s="101"/>
    </row>
    <row r="403" spans="1:9" s="111" customFormat="1" ht="12" customHeight="1">
      <c r="A403" s="24"/>
      <c r="B403" s="99"/>
      <c r="C403" s="24"/>
      <c r="D403" s="24"/>
      <c r="E403" s="24"/>
      <c r="F403" s="24"/>
      <c r="G403" s="24"/>
      <c r="H403" s="101"/>
      <c r="I403" s="101"/>
    </row>
    <row r="404" spans="1:9" s="111" customFormat="1" ht="12" customHeight="1">
      <c r="A404" s="24"/>
      <c r="B404" s="99"/>
      <c r="C404" s="24"/>
      <c r="D404" s="24"/>
      <c r="E404" s="24"/>
      <c r="F404" s="24"/>
      <c r="G404" s="24"/>
      <c r="H404" s="101"/>
      <c r="I404" s="101"/>
    </row>
    <row r="405" spans="1:9" s="111" customFormat="1">
      <c r="A405" s="24"/>
      <c r="B405" s="99"/>
      <c r="C405" s="24"/>
      <c r="D405" s="24"/>
      <c r="E405" s="24"/>
      <c r="F405" s="24"/>
      <c r="G405" s="24"/>
      <c r="H405" s="101"/>
      <c r="I405" s="101"/>
    </row>
    <row r="406" spans="1:9" s="111" customFormat="1" ht="12" customHeight="1">
      <c r="A406" s="24"/>
      <c r="B406" s="99"/>
      <c r="C406" s="24"/>
      <c r="D406" s="24"/>
      <c r="E406" s="24"/>
      <c r="F406" s="24"/>
      <c r="G406" s="24"/>
      <c r="H406" s="101"/>
      <c r="I406" s="101"/>
    </row>
    <row r="407" spans="1:9" s="111" customFormat="1" ht="12" customHeight="1">
      <c r="A407" s="24"/>
      <c r="B407" s="99"/>
      <c r="C407" s="24"/>
      <c r="D407" s="24"/>
      <c r="E407" s="24"/>
      <c r="F407" s="24"/>
      <c r="G407" s="24"/>
      <c r="H407" s="101"/>
      <c r="I407" s="101"/>
    </row>
    <row r="408" spans="1:9" s="111" customFormat="1" ht="12" customHeight="1">
      <c r="A408" s="24"/>
      <c r="B408" s="99"/>
      <c r="C408" s="24"/>
      <c r="D408" s="24"/>
      <c r="E408" s="24"/>
      <c r="F408" s="24"/>
      <c r="G408" s="24"/>
      <c r="H408" s="101"/>
      <c r="I408" s="101"/>
    </row>
    <row r="409" spans="1:9" s="111" customFormat="1" ht="12" customHeight="1">
      <c r="A409" s="24"/>
      <c r="B409" s="99"/>
      <c r="C409" s="24"/>
      <c r="D409" s="24"/>
      <c r="E409" s="24"/>
      <c r="F409" s="24"/>
      <c r="G409" s="24"/>
      <c r="H409" s="101"/>
      <c r="I409" s="101"/>
    </row>
    <row r="410" spans="1:9" s="111" customFormat="1" ht="12" customHeight="1">
      <c r="A410" s="24"/>
      <c r="B410" s="99"/>
      <c r="C410" s="24"/>
      <c r="D410" s="24"/>
      <c r="E410" s="24"/>
      <c r="F410" s="24"/>
      <c r="G410" s="24"/>
      <c r="H410" s="101"/>
      <c r="I410" s="101"/>
    </row>
    <row r="411" spans="1:9" s="111" customFormat="1" ht="12" customHeight="1">
      <c r="A411" s="24"/>
      <c r="B411" s="99"/>
      <c r="C411" s="24"/>
      <c r="D411" s="24"/>
      <c r="E411" s="24"/>
      <c r="F411" s="24"/>
      <c r="G411" s="24"/>
      <c r="H411" s="101"/>
      <c r="I411" s="101"/>
    </row>
    <row r="412" spans="1:9" s="111" customFormat="1" ht="12" customHeight="1">
      <c r="A412" s="24"/>
      <c r="B412" s="99"/>
      <c r="C412" s="24"/>
      <c r="D412" s="24"/>
      <c r="E412" s="24"/>
      <c r="F412" s="24"/>
      <c r="G412" s="24"/>
      <c r="H412" s="101"/>
      <c r="I412" s="101"/>
    </row>
    <row r="413" spans="1:9" s="111" customFormat="1">
      <c r="A413" s="24"/>
      <c r="B413" s="99"/>
      <c r="C413" s="24"/>
      <c r="D413" s="24"/>
      <c r="E413" s="24"/>
      <c r="F413" s="24"/>
      <c r="G413" s="24"/>
      <c r="H413" s="101"/>
      <c r="I413" s="101"/>
    </row>
    <row r="414" spans="1:9" s="111" customFormat="1" ht="12" customHeight="1">
      <c r="A414" s="24"/>
      <c r="B414" s="99"/>
      <c r="C414" s="24"/>
      <c r="D414" s="24"/>
      <c r="E414" s="24"/>
      <c r="F414" s="24"/>
      <c r="G414" s="24"/>
      <c r="H414" s="101"/>
      <c r="I414" s="101"/>
    </row>
    <row r="415" spans="1:9" s="111" customFormat="1" ht="12" customHeight="1">
      <c r="A415" s="24"/>
      <c r="B415" s="99"/>
      <c r="C415" s="24"/>
      <c r="D415" s="24"/>
      <c r="E415" s="24"/>
      <c r="F415" s="24"/>
      <c r="G415" s="24"/>
      <c r="H415" s="101"/>
      <c r="I415" s="101"/>
    </row>
    <row r="416" spans="1:9" s="111" customFormat="1" ht="12" customHeight="1">
      <c r="A416" s="24"/>
      <c r="B416" s="99"/>
      <c r="C416" s="24"/>
      <c r="D416" s="24"/>
      <c r="E416" s="24"/>
      <c r="F416" s="24"/>
      <c r="G416" s="24"/>
      <c r="H416" s="101"/>
      <c r="I416" s="101"/>
    </row>
    <row r="417" spans="1:9" s="111" customFormat="1" ht="12" customHeight="1">
      <c r="A417" s="24"/>
      <c r="B417" s="99"/>
      <c r="C417" s="24"/>
      <c r="D417" s="24"/>
      <c r="E417" s="24"/>
      <c r="F417" s="24"/>
      <c r="G417" s="24"/>
      <c r="H417" s="101"/>
      <c r="I417" s="101"/>
    </row>
    <row r="418" spans="1:9" s="111" customFormat="1" ht="12" customHeight="1">
      <c r="A418" s="24"/>
      <c r="B418" s="99"/>
      <c r="C418" s="24"/>
      <c r="D418" s="24"/>
      <c r="E418" s="24"/>
      <c r="F418" s="24"/>
      <c r="G418" s="24"/>
      <c r="H418" s="101"/>
      <c r="I418" s="101"/>
    </row>
    <row r="419" spans="1:9" s="111" customFormat="1" ht="12" customHeight="1">
      <c r="A419" s="24"/>
      <c r="B419" s="99"/>
      <c r="C419" s="24"/>
      <c r="D419" s="24"/>
      <c r="E419" s="24"/>
      <c r="F419" s="24"/>
      <c r="G419" s="24"/>
      <c r="H419" s="101"/>
      <c r="I419" s="101"/>
    </row>
    <row r="420" spans="1:9" s="111" customFormat="1" ht="12" customHeight="1">
      <c r="A420" s="24"/>
      <c r="B420" s="99"/>
      <c r="C420" s="24"/>
      <c r="D420" s="24"/>
      <c r="E420" s="24"/>
      <c r="F420" s="24"/>
      <c r="G420" s="24"/>
      <c r="H420" s="101"/>
      <c r="I420" s="101"/>
    </row>
    <row r="421" spans="1:9" s="111" customFormat="1">
      <c r="A421" s="24"/>
      <c r="B421" s="99"/>
      <c r="C421" s="24"/>
      <c r="D421" s="24"/>
      <c r="E421" s="24"/>
      <c r="F421" s="24"/>
      <c r="G421" s="24"/>
      <c r="H421" s="101"/>
      <c r="I421" s="101"/>
    </row>
    <row r="422" spans="1:9" s="111" customFormat="1" ht="12" customHeight="1">
      <c r="A422" s="24"/>
      <c r="B422" s="99"/>
      <c r="C422" s="24"/>
      <c r="D422" s="24"/>
      <c r="E422" s="24"/>
      <c r="F422" s="24"/>
      <c r="G422" s="24"/>
      <c r="H422" s="101"/>
      <c r="I422" s="101"/>
    </row>
    <row r="423" spans="1:9" s="111" customFormat="1" ht="12" customHeight="1">
      <c r="A423" s="24"/>
      <c r="B423" s="99"/>
      <c r="C423" s="24"/>
      <c r="D423" s="24"/>
      <c r="E423" s="24"/>
      <c r="F423" s="24"/>
      <c r="G423" s="24"/>
      <c r="H423" s="101"/>
      <c r="I423" s="101"/>
    </row>
    <row r="424" spans="1:9" s="111" customFormat="1" ht="12" customHeight="1">
      <c r="A424" s="24"/>
      <c r="B424" s="99"/>
      <c r="C424" s="24"/>
      <c r="D424" s="24"/>
      <c r="E424" s="24"/>
      <c r="F424" s="24"/>
      <c r="G424" s="24"/>
      <c r="H424" s="101"/>
      <c r="I424" s="101"/>
    </row>
    <row r="425" spans="1:9" s="111" customFormat="1" ht="12" customHeight="1">
      <c r="A425" s="24"/>
      <c r="B425" s="99"/>
      <c r="C425" s="24"/>
      <c r="D425" s="24"/>
      <c r="E425" s="24"/>
      <c r="F425" s="24"/>
      <c r="G425" s="24"/>
      <c r="H425" s="101"/>
      <c r="I425" s="101"/>
    </row>
    <row r="426" spans="1:9" s="111" customFormat="1" ht="12" customHeight="1">
      <c r="A426" s="24"/>
      <c r="B426" s="99"/>
      <c r="C426" s="24"/>
      <c r="D426" s="24"/>
      <c r="E426" s="24"/>
      <c r="F426" s="24"/>
      <c r="G426" s="24"/>
      <c r="H426" s="101"/>
      <c r="I426" s="101"/>
    </row>
    <row r="427" spans="1:9" s="111" customFormat="1" ht="12" customHeight="1">
      <c r="A427" s="24"/>
      <c r="B427" s="99"/>
      <c r="C427" s="24"/>
      <c r="D427" s="24"/>
      <c r="E427" s="24"/>
      <c r="F427" s="24"/>
      <c r="G427" s="24"/>
      <c r="H427" s="101"/>
      <c r="I427" s="101"/>
    </row>
    <row r="428" spans="1:9" s="111" customFormat="1" ht="12" customHeight="1">
      <c r="A428" s="24"/>
      <c r="B428" s="99"/>
      <c r="C428" s="24"/>
      <c r="D428" s="24"/>
      <c r="E428" s="24"/>
      <c r="F428" s="24"/>
      <c r="G428" s="24"/>
      <c r="H428" s="101"/>
      <c r="I428" s="101"/>
    </row>
    <row r="429" spans="1:9" s="111" customFormat="1">
      <c r="A429" s="24"/>
      <c r="B429" s="99"/>
      <c r="C429" s="24"/>
      <c r="D429" s="24"/>
      <c r="E429" s="24"/>
      <c r="F429" s="24"/>
      <c r="G429" s="24"/>
      <c r="H429" s="101"/>
      <c r="I429" s="101"/>
    </row>
    <row r="430" spans="1:9" s="111" customFormat="1" ht="12" customHeight="1">
      <c r="A430" s="24"/>
      <c r="B430" s="99"/>
      <c r="C430" s="24"/>
      <c r="D430" s="24"/>
      <c r="E430" s="24"/>
      <c r="F430" s="24"/>
      <c r="G430" s="24"/>
      <c r="H430" s="101"/>
      <c r="I430" s="101"/>
    </row>
    <row r="431" spans="1:9" ht="12" customHeight="1"/>
    <row r="432" spans="1:9" s="111" customFormat="1" ht="12" customHeight="1">
      <c r="A432" s="24"/>
      <c r="B432" s="99"/>
      <c r="C432" s="24"/>
      <c r="D432" s="24"/>
      <c r="E432" s="24"/>
      <c r="F432" s="24"/>
      <c r="G432" s="24"/>
      <c r="H432" s="101"/>
      <c r="I432" s="101"/>
    </row>
    <row r="433" spans="1:9" s="111" customFormat="1" ht="12" customHeight="1">
      <c r="A433" s="24"/>
      <c r="B433" s="99"/>
      <c r="C433" s="24"/>
      <c r="D433" s="24"/>
      <c r="E433" s="24"/>
      <c r="F433" s="24"/>
      <c r="G433" s="24"/>
      <c r="H433" s="101"/>
      <c r="I433" s="101"/>
    </row>
    <row r="434" spans="1:9" s="111" customFormat="1" ht="12" customHeight="1">
      <c r="A434" s="24"/>
      <c r="B434" s="99"/>
      <c r="C434" s="24"/>
      <c r="D434" s="24"/>
      <c r="E434" s="24"/>
      <c r="F434" s="24"/>
      <c r="G434" s="24"/>
      <c r="H434" s="101"/>
      <c r="I434" s="101"/>
    </row>
    <row r="435" spans="1:9" s="111" customFormat="1" ht="12" customHeight="1">
      <c r="A435" s="24"/>
      <c r="B435" s="99"/>
      <c r="C435" s="24"/>
      <c r="D435" s="24"/>
      <c r="E435" s="24"/>
      <c r="F435" s="24"/>
      <c r="G435" s="24"/>
      <c r="H435" s="101"/>
      <c r="I435" s="101"/>
    </row>
    <row r="436" spans="1:9" s="111" customFormat="1" ht="12" customHeight="1">
      <c r="A436" s="24"/>
      <c r="B436" s="99"/>
      <c r="C436" s="24"/>
      <c r="D436" s="24"/>
      <c r="E436" s="24"/>
      <c r="F436" s="24"/>
      <c r="G436" s="24"/>
      <c r="H436" s="101"/>
      <c r="I436" s="101"/>
    </row>
    <row r="437" spans="1:9" s="111" customFormat="1">
      <c r="A437" s="24"/>
      <c r="B437" s="99"/>
      <c r="C437" s="24"/>
      <c r="D437" s="24"/>
      <c r="E437" s="24"/>
      <c r="F437" s="24"/>
      <c r="G437" s="24"/>
      <c r="H437" s="101"/>
      <c r="I437" s="101"/>
    </row>
    <row r="438" spans="1:9" s="111" customFormat="1" ht="12" customHeight="1">
      <c r="A438" s="24"/>
      <c r="B438" s="99"/>
      <c r="C438" s="24"/>
      <c r="D438" s="24"/>
      <c r="E438" s="24"/>
      <c r="F438" s="24"/>
      <c r="G438" s="24"/>
      <c r="H438" s="101"/>
      <c r="I438" s="101"/>
    </row>
    <row r="439" spans="1:9" s="111" customFormat="1" ht="12" customHeight="1">
      <c r="A439" s="24"/>
      <c r="B439" s="99"/>
      <c r="C439" s="24"/>
      <c r="D439" s="24"/>
      <c r="E439" s="24"/>
      <c r="F439" s="24"/>
      <c r="G439" s="24"/>
      <c r="H439" s="101"/>
      <c r="I439" s="101"/>
    </row>
    <row r="440" spans="1:9" s="111" customFormat="1" ht="12" customHeight="1">
      <c r="A440" s="24"/>
      <c r="B440" s="99"/>
      <c r="C440" s="24"/>
      <c r="D440" s="24"/>
      <c r="E440" s="24"/>
      <c r="F440" s="24"/>
      <c r="G440" s="24"/>
      <c r="H440" s="101"/>
      <c r="I440" s="101"/>
    </row>
    <row r="441" spans="1:9" s="111" customFormat="1" ht="12" customHeight="1">
      <c r="A441" s="24"/>
      <c r="B441" s="99"/>
      <c r="C441" s="24"/>
      <c r="D441" s="24"/>
      <c r="E441" s="24"/>
      <c r="F441" s="24"/>
      <c r="G441" s="24"/>
      <c r="H441" s="101"/>
      <c r="I441" s="101"/>
    </row>
    <row r="442" spans="1:9" s="111" customFormat="1" ht="12" customHeight="1">
      <c r="A442" s="24"/>
      <c r="B442" s="99"/>
      <c r="C442" s="24"/>
      <c r="D442" s="24"/>
      <c r="E442" s="24"/>
      <c r="F442" s="24"/>
      <c r="G442" s="24"/>
      <c r="H442" s="101"/>
      <c r="I442" s="101"/>
    </row>
    <row r="443" spans="1:9" s="111" customFormat="1" ht="12" customHeight="1">
      <c r="A443" s="24"/>
      <c r="B443" s="99"/>
      <c r="C443" s="24"/>
      <c r="D443" s="24"/>
      <c r="E443" s="24"/>
      <c r="F443" s="24"/>
      <c r="G443" s="24"/>
      <c r="H443" s="101"/>
      <c r="I443" s="101"/>
    </row>
    <row r="444" spans="1:9" s="111" customFormat="1" ht="12" customHeight="1">
      <c r="A444" s="24"/>
      <c r="B444" s="99"/>
      <c r="C444" s="24"/>
      <c r="D444" s="24"/>
      <c r="E444" s="24"/>
      <c r="F444" s="24"/>
      <c r="G444" s="24"/>
      <c r="H444" s="101"/>
      <c r="I444" s="101"/>
    </row>
    <row r="445" spans="1:9" s="111" customFormat="1">
      <c r="A445" s="24"/>
      <c r="B445" s="99"/>
      <c r="C445" s="24"/>
      <c r="D445" s="24"/>
      <c r="E445" s="24"/>
      <c r="F445" s="24"/>
      <c r="G445" s="24"/>
      <c r="H445" s="101"/>
      <c r="I445" s="101"/>
    </row>
    <row r="446" spans="1:9" s="111" customFormat="1" ht="12" customHeight="1">
      <c r="A446" s="24"/>
      <c r="B446" s="99"/>
      <c r="C446" s="24"/>
      <c r="D446" s="24"/>
      <c r="E446" s="24"/>
      <c r="F446" s="24"/>
      <c r="G446" s="24"/>
      <c r="H446" s="101"/>
      <c r="I446" s="101"/>
    </row>
    <row r="447" spans="1:9" s="111" customFormat="1" ht="12" customHeight="1">
      <c r="A447" s="24"/>
      <c r="B447" s="99"/>
      <c r="C447" s="24"/>
      <c r="D447" s="24"/>
      <c r="E447" s="24"/>
      <c r="F447" s="24"/>
      <c r="G447" s="24"/>
      <c r="H447" s="101"/>
      <c r="I447" s="101"/>
    </row>
    <row r="448" spans="1:9" s="111" customFormat="1" ht="12" customHeight="1">
      <c r="A448" s="24"/>
      <c r="B448" s="99"/>
      <c r="C448" s="24"/>
      <c r="D448" s="24"/>
      <c r="E448" s="24"/>
      <c r="F448" s="24"/>
      <c r="G448" s="24"/>
      <c r="H448" s="101"/>
      <c r="I448" s="101"/>
    </row>
    <row r="449" spans="1:9" s="111" customFormat="1" ht="12" customHeight="1">
      <c r="A449" s="24"/>
      <c r="B449" s="99"/>
      <c r="C449" s="24"/>
      <c r="D449" s="24"/>
      <c r="E449" s="24"/>
      <c r="F449" s="24"/>
      <c r="G449" s="24"/>
      <c r="H449" s="101"/>
      <c r="I449" s="101"/>
    </row>
    <row r="450" spans="1:9" s="111" customFormat="1" ht="12" customHeight="1">
      <c r="A450" s="24"/>
      <c r="B450" s="99"/>
      <c r="C450" s="24"/>
      <c r="D450" s="24"/>
      <c r="E450" s="24"/>
      <c r="F450" s="24"/>
      <c r="G450" s="24"/>
      <c r="H450" s="101"/>
      <c r="I450" s="101"/>
    </row>
    <row r="451" spans="1:9" s="111" customFormat="1" ht="12" customHeight="1">
      <c r="A451" s="24"/>
      <c r="B451" s="99"/>
      <c r="C451" s="24"/>
      <c r="D451" s="24"/>
      <c r="E451" s="24"/>
      <c r="F451" s="24"/>
      <c r="G451" s="24"/>
      <c r="H451" s="101"/>
      <c r="I451" s="101"/>
    </row>
    <row r="452" spans="1:9" s="111" customFormat="1">
      <c r="A452" s="24"/>
      <c r="B452" s="99"/>
      <c r="C452" s="24"/>
      <c r="D452" s="24"/>
      <c r="E452" s="24"/>
      <c r="F452" s="24"/>
      <c r="G452" s="24"/>
      <c r="H452" s="101"/>
      <c r="I452" s="101"/>
    </row>
    <row r="453" spans="1:9" s="111" customFormat="1" ht="12" customHeight="1">
      <c r="A453" s="24"/>
      <c r="B453" s="99"/>
      <c r="C453" s="24"/>
      <c r="D453" s="24"/>
      <c r="E453" s="24"/>
      <c r="F453" s="24"/>
      <c r="G453" s="24"/>
      <c r="H453" s="101"/>
      <c r="I453" s="101"/>
    </row>
    <row r="454" spans="1:9" s="111" customFormat="1" ht="12" customHeight="1">
      <c r="A454" s="24"/>
      <c r="B454" s="99"/>
      <c r="C454" s="24"/>
      <c r="D454" s="24"/>
      <c r="E454" s="24"/>
      <c r="F454" s="24"/>
      <c r="G454" s="24"/>
      <c r="H454" s="101"/>
      <c r="I454" s="101"/>
    </row>
    <row r="455" spans="1:9" s="111" customFormat="1" ht="12" customHeight="1">
      <c r="A455" s="24"/>
      <c r="B455" s="99"/>
      <c r="C455" s="24"/>
      <c r="D455" s="24"/>
      <c r="E455" s="24"/>
      <c r="F455" s="24"/>
      <c r="G455" s="24"/>
      <c r="H455" s="101"/>
      <c r="I455" s="101"/>
    </row>
    <row r="456" spans="1:9" s="111" customFormat="1" ht="12" customHeight="1">
      <c r="A456" s="24"/>
      <c r="B456" s="99"/>
      <c r="C456" s="24"/>
      <c r="D456" s="24"/>
      <c r="E456" s="24"/>
      <c r="F456" s="24"/>
      <c r="G456" s="24"/>
      <c r="H456" s="101"/>
      <c r="I456" s="101"/>
    </row>
    <row r="457" spans="1:9" s="111" customFormat="1" ht="12" customHeight="1">
      <c r="A457" s="24"/>
      <c r="B457" s="99"/>
      <c r="C457" s="24"/>
      <c r="D457" s="24"/>
      <c r="E457" s="24"/>
      <c r="F457" s="24"/>
      <c r="G457" s="24"/>
      <c r="H457" s="101"/>
      <c r="I457" s="101"/>
    </row>
    <row r="458" spans="1:9" s="111" customFormat="1" ht="12" customHeight="1">
      <c r="A458" s="24"/>
      <c r="B458" s="99"/>
      <c r="C458" s="24"/>
      <c r="D458" s="24"/>
      <c r="E458" s="24"/>
      <c r="F458" s="24"/>
      <c r="G458" s="24"/>
      <c r="H458" s="101"/>
      <c r="I458" s="101"/>
    </row>
    <row r="459" spans="1:9" s="111" customFormat="1">
      <c r="A459" s="24"/>
      <c r="B459" s="99"/>
      <c r="C459" s="24"/>
      <c r="D459" s="24"/>
      <c r="E459" s="24"/>
      <c r="F459" s="24"/>
      <c r="G459" s="24"/>
      <c r="H459" s="101"/>
      <c r="I459" s="101"/>
    </row>
    <row r="460" spans="1:9" s="111" customFormat="1" ht="12" customHeight="1">
      <c r="A460" s="24"/>
      <c r="B460" s="99"/>
      <c r="C460" s="24"/>
      <c r="D460" s="24"/>
      <c r="E460" s="24"/>
      <c r="F460" s="24"/>
      <c r="G460" s="24"/>
      <c r="H460" s="101"/>
      <c r="I460" s="101"/>
    </row>
    <row r="461" spans="1:9" s="111" customFormat="1" ht="12" customHeight="1">
      <c r="A461" s="24"/>
      <c r="B461" s="99"/>
      <c r="C461" s="24"/>
      <c r="D461" s="24"/>
      <c r="E461" s="24"/>
      <c r="F461" s="24"/>
      <c r="G461" s="24"/>
      <c r="H461" s="101"/>
      <c r="I461" s="101"/>
    </row>
    <row r="462" spans="1:9" s="111" customFormat="1" ht="12" customHeight="1">
      <c r="A462" s="24"/>
      <c r="B462" s="99"/>
      <c r="C462" s="24"/>
      <c r="D462" s="24"/>
      <c r="E462" s="24"/>
      <c r="F462" s="24"/>
      <c r="G462" s="24"/>
      <c r="H462" s="101"/>
      <c r="I462" s="101"/>
    </row>
    <row r="463" spans="1:9" s="111" customFormat="1" ht="12" customHeight="1">
      <c r="A463" s="24"/>
      <c r="B463" s="99"/>
      <c r="C463" s="24"/>
      <c r="D463" s="24"/>
      <c r="E463" s="24"/>
      <c r="F463" s="24"/>
      <c r="G463" s="24"/>
      <c r="H463" s="101"/>
      <c r="I463" s="101"/>
    </row>
    <row r="464" spans="1:9" s="111" customFormat="1" ht="12" customHeight="1">
      <c r="A464" s="24"/>
      <c r="B464" s="99"/>
      <c r="C464" s="24"/>
      <c r="D464" s="24"/>
      <c r="E464" s="24"/>
      <c r="F464" s="24"/>
      <c r="G464" s="24"/>
      <c r="H464" s="101"/>
      <c r="I464" s="101"/>
    </row>
    <row r="465" spans="1:9" s="111" customFormat="1">
      <c r="A465" s="24"/>
      <c r="B465" s="99"/>
      <c r="C465" s="24"/>
      <c r="D465" s="24"/>
      <c r="E465" s="24"/>
      <c r="F465" s="24"/>
      <c r="G465" s="24"/>
      <c r="H465" s="101"/>
      <c r="I465" s="101"/>
    </row>
    <row r="466" spans="1:9" s="111" customFormat="1" ht="12" customHeight="1">
      <c r="A466" s="24"/>
      <c r="B466" s="99"/>
      <c r="C466" s="24"/>
      <c r="D466" s="24"/>
      <c r="E466" s="24"/>
      <c r="F466" s="24"/>
      <c r="G466" s="24"/>
      <c r="H466" s="101"/>
      <c r="I466" s="101"/>
    </row>
    <row r="467" spans="1:9" ht="12" customHeight="1"/>
    <row r="468" spans="1:9" ht="12" customHeight="1"/>
    <row r="469" spans="1:9" ht="12" customHeight="1"/>
    <row r="470" spans="1:9" ht="12" customHeight="1"/>
    <row r="473" spans="1:9" ht="12" customHeight="1"/>
    <row r="474" spans="1:9" s="111" customFormat="1" ht="12" customHeight="1">
      <c r="A474" s="24"/>
      <c r="B474" s="99"/>
      <c r="C474" s="24"/>
      <c r="D474" s="24"/>
      <c r="E474" s="24"/>
      <c r="F474" s="24"/>
      <c r="G474" s="24"/>
      <c r="H474" s="101"/>
      <c r="I474" s="101"/>
    </row>
    <row r="475" spans="1:9" s="111" customFormat="1" ht="12" customHeight="1">
      <c r="A475" s="24"/>
      <c r="B475" s="99"/>
      <c r="C475" s="24"/>
      <c r="D475" s="24"/>
      <c r="E475" s="24"/>
      <c r="F475" s="24"/>
      <c r="G475" s="24"/>
      <c r="H475" s="101"/>
      <c r="I475" s="101"/>
    </row>
    <row r="476" spans="1:9" s="111" customFormat="1" ht="12" customHeight="1">
      <c r="A476" s="24"/>
      <c r="B476" s="99"/>
      <c r="C476" s="24"/>
      <c r="D476" s="24"/>
      <c r="E476" s="24"/>
      <c r="F476" s="24"/>
      <c r="G476" s="24"/>
      <c r="H476" s="101"/>
      <c r="I476" s="101"/>
    </row>
    <row r="477" spans="1:9" s="111" customFormat="1">
      <c r="A477" s="24"/>
      <c r="B477" s="99"/>
      <c r="C477" s="24"/>
      <c r="D477" s="24"/>
      <c r="E477" s="24"/>
      <c r="F477" s="24"/>
      <c r="G477" s="24"/>
      <c r="H477" s="101"/>
      <c r="I477" s="101"/>
    </row>
    <row r="478" spans="1:9" s="111" customFormat="1" ht="12" customHeight="1">
      <c r="A478" s="24"/>
      <c r="B478" s="99"/>
      <c r="C478" s="24"/>
      <c r="D478" s="24"/>
      <c r="E478" s="24"/>
      <c r="F478" s="24"/>
      <c r="G478" s="24"/>
      <c r="H478" s="101"/>
      <c r="I478" s="101"/>
    </row>
    <row r="479" spans="1:9" s="111" customFormat="1" ht="12" customHeight="1">
      <c r="A479" s="24"/>
      <c r="B479" s="99"/>
      <c r="C479" s="24"/>
      <c r="D479" s="24"/>
      <c r="E479" s="24"/>
      <c r="F479" s="24"/>
      <c r="G479" s="24"/>
      <c r="H479" s="101"/>
      <c r="I479" s="101"/>
    </row>
    <row r="480" spans="1:9" s="111" customFormat="1" ht="12" customHeight="1">
      <c r="A480" s="24"/>
      <c r="B480" s="99"/>
      <c r="C480" s="24"/>
      <c r="D480" s="24"/>
      <c r="E480" s="24"/>
      <c r="F480" s="24"/>
      <c r="G480" s="24"/>
      <c r="H480" s="101"/>
      <c r="I480" s="101"/>
    </row>
    <row r="481" spans="1:9" s="111" customFormat="1" ht="12" customHeight="1">
      <c r="A481" s="24"/>
      <c r="B481" s="99"/>
      <c r="C481" s="24"/>
      <c r="D481" s="24"/>
      <c r="E481" s="24"/>
      <c r="F481" s="24"/>
      <c r="G481" s="24"/>
      <c r="H481" s="101"/>
      <c r="I481" s="101"/>
    </row>
    <row r="482" spans="1:9" s="111" customFormat="1" ht="12" customHeight="1">
      <c r="A482" s="24"/>
      <c r="B482" s="99"/>
      <c r="C482" s="24"/>
      <c r="D482" s="24"/>
      <c r="E482" s="24"/>
      <c r="F482" s="24"/>
      <c r="G482" s="24"/>
      <c r="H482" s="101"/>
      <c r="I482" s="101"/>
    </row>
    <row r="483" spans="1:9" s="111" customFormat="1">
      <c r="A483" s="24"/>
      <c r="B483" s="99"/>
      <c r="C483" s="24"/>
      <c r="D483" s="24"/>
      <c r="E483" s="24"/>
      <c r="F483" s="24"/>
      <c r="G483" s="24"/>
      <c r="H483" s="101"/>
      <c r="I483" s="101"/>
    </row>
    <row r="484" spans="1:9" s="111" customFormat="1" ht="12" customHeight="1">
      <c r="A484" s="24"/>
      <c r="B484" s="99"/>
      <c r="C484" s="24"/>
      <c r="D484" s="24"/>
      <c r="E484" s="24"/>
      <c r="F484" s="24"/>
      <c r="G484" s="24"/>
      <c r="H484" s="101"/>
      <c r="I484" s="101"/>
    </row>
    <row r="485" spans="1:9" s="111" customFormat="1" ht="12" customHeight="1">
      <c r="A485" s="24"/>
      <c r="B485" s="99"/>
      <c r="C485" s="24"/>
      <c r="D485" s="24"/>
      <c r="E485" s="24"/>
      <c r="F485" s="24"/>
      <c r="G485" s="24"/>
      <c r="H485" s="101"/>
      <c r="I485" s="101"/>
    </row>
    <row r="486" spans="1:9" s="111" customFormat="1" ht="12" customHeight="1">
      <c r="A486" s="24"/>
      <c r="B486" s="99"/>
      <c r="C486" s="24"/>
      <c r="D486" s="24"/>
      <c r="E486" s="24"/>
      <c r="F486" s="24"/>
      <c r="G486" s="24"/>
      <c r="H486" s="101"/>
      <c r="I486" s="101"/>
    </row>
    <row r="487" spans="1:9" s="111" customFormat="1" ht="12" customHeight="1">
      <c r="A487" s="24"/>
      <c r="B487" s="99"/>
      <c r="C487" s="24"/>
      <c r="D487" s="24"/>
      <c r="E487" s="24"/>
      <c r="F487" s="24"/>
      <c r="G487" s="24"/>
      <c r="H487" s="101"/>
      <c r="I487" s="101"/>
    </row>
    <row r="488" spans="1:9" s="111" customFormat="1" ht="12" customHeight="1">
      <c r="A488" s="24"/>
      <c r="B488" s="99"/>
      <c r="C488" s="24"/>
      <c r="D488" s="24"/>
      <c r="E488" s="24"/>
      <c r="F488" s="24"/>
      <c r="G488" s="24"/>
      <c r="H488" s="101"/>
      <c r="I488" s="101"/>
    </row>
    <row r="489" spans="1:9" s="111" customFormat="1">
      <c r="A489" s="24"/>
      <c r="B489" s="99"/>
      <c r="C489" s="24"/>
      <c r="D489" s="24"/>
      <c r="E489" s="24"/>
      <c r="F489" s="24"/>
      <c r="G489" s="24"/>
      <c r="H489" s="101"/>
      <c r="I489" s="101"/>
    </row>
    <row r="490" spans="1:9" s="111" customFormat="1" ht="12" customHeight="1">
      <c r="A490" s="24"/>
      <c r="B490" s="99"/>
      <c r="C490" s="24"/>
      <c r="D490" s="24"/>
      <c r="E490" s="24"/>
      <c r="F490" s="24"/>
      <c r="G490" s="24"/>
      <c r="H490" s="101"/>
      <c r="I490" s="101"/>
    </row>
    <row r="491" spans="1:9" s="111" customFormat="1" ht="12" customHeight="1">
      <c r="A491" s="24"/>
      <c r="B491" s="99"/>
      <c r="C491" s="24"/>
      <c r="D491" s="24"/>
      <c r="E491" s="24"/>
      <c r="F491" s="24"/>
      <c r="G491" s="24"/>
      <c r="H491" s="101"/>
      <c r="I491" s="101"/>
    </row>
    <row r="492" spans="1:9" s="111" customFormat="1" ht="15.6" customHeight="1">
      <c r="A492" s="24"/>
      <c r="B492" s="99"/>
      <c r="C492" s="24"/>
      <c r="D492" s="24"/>
      <c r="E492" s="24"/>
      <c r="F492" s="24"/>
      <c r="G492" s="24"/>
      <c r="H492" s="101"/>
      <c r="I492" s="101"/>
    </row>
    <row r="493" spans="1:9" s="111" customFormat="1" ht="15.6" customHeight="1">
      <c r="A493" s="24"/>
      <c r="B493" s="99"/>
      <c r="C493" s="24"/>
      <c r="D493" s="24"/>
      <c r="E493" s="24"/>
      <c r="F493" s="24"/>
      <c r="G493" s="24"/>
      <c r="H493" s="101"/>
      <c r="I493" s="101"/>
    </row>
    <row r="494" spans="1:9" s="111" customFormat="1" ht="15.6" customHeight="1">
      <c r="A494" s="24"/>
      <c r="B494" s="99"/>
      <c r="C494" s="24"/>
      <c r="D494" s="24"/>
      <c r="E494" s="24"/>
      <c r="F494" s="24"/>
      <c r="G494" s="24"/>
      <c r="H494" s="101"/>
      <c r="I494" s="101"/>
    </row>
    <row r="495" spans="1:9" s="111" customFormat="1" ht="15.6" customHeight="1">
      <c r="A495" s="24"/>
      <c r="B495" s="99"/>
      <c r="C495" s="24"/>
      <c r="D495" s="24"/>
      <c r="E495" s="24"/>
      <c r="F495" s="24"/>
      <c r="G495" s="24"/>
      <c r="H495" s="101"/>
      <c r="I495" s="101"/>
    </row>
    <row r="496" spans="1:9" s="111" customFormat="1" ht="12" customHeight="1">
      <c r="A496" s="24"/>
      <c r="B496" s="99"/>
      <c r="C496" s="24"/>
      <c r="D496" s="24"/>
      <c r="E496" s="24"/>
      <c r="F496" s="24"/>
      <c r="G496" s="24"/>
      <c r="H496" s="101"/>
      <c r="I496" s="101"/>
    </row>
    <row r="497" spans="1:9" s="111" customFormat="1" ht="12" customHeight="1">
      <c r="A497" s="24"/>
      <c r="B497" s="99"/>
      <c r="C497" s="24"/>
      <c r="D497" s="24"/>
      <c r="E497" s="24"/>
      <c r="F497" s="24"/>
      <c r="G497" s="24"/>
      <c r="H497" s="101"/>
      <c r="I497" s="101"/>
    </row>
    <row r="498" spans="1:9" s="111" customFormat="1" ht="15.6" customHeight="1">
      <c r="A498" s="24"/>
      <c r="B498" s="99"/>
      <c r="C498" s="24"/>
      <c r="D498" s="24"/>
      <c r="E498" s="24"/>
      <c r="F498" s="24"/>
      <c r="G498" s="24"/>
      <c r="H498" s="101"/>
      <c r="I498" s="101"/>
    </row>
    <row r="499" spans="1:9" s="111" customFormat="1" ht="15.6" customHeight="1">
      <c r="A499" s="24"/>
      <c r="B499" s="99"/>
      <c r="C499" s="24"/>
      <c r="D499" s="24"/>
      <c r="E499" s="24"/>
      <c r="F499" s="24"/>
      <c r="G499" s="24"/>
      <c r="H499" s="101"/>
      <c r="I499" s="101"/>
    </row>
    <row r="500" spans="1:9" s="111" customFormat="1" ht="15.6" customHeight="1">
      <c r="A500" s="24"/>
      <c r="B500" s="99"/>
      <c r="C500" s="24"/>
      <c r="D500" s="24"/>
      <c r="E500" s="24"/>
      <c r="F500" s="24"/>
      <c r="G500" s="24"/>
      <c r="H500" s="101"/>
      <c r="I500" s="101"/>
    </row>
    <row r="501" spans="1:9" s="111" customFormat="1" ht="15.6" customHeight="1">
      <c r="A501" s="24"/>
      <c r="B501" s="99"/>
      <c r="C501" s="24"/>
      <c r="D501" s="24"/>
      <c r="E501" s="24"/>
      <c r="F501" s="24"/>
      <c r="G501" s="24"/>
      <c r="H501" s="101"/>
      <c r="I501" s="101"/>
    </row>
    <row r="502" spans="1:9" s="111" customFormat="1" ht="12" customHeight="1">
      <c r="A502" s="24"/>
      <c r="B502" s="99"/>
      <c r="C502" s="24"/>
      <c r="D502" s="24"/>
      <c r="E502" s="24"/>
      <c r="F502" s="24"/>
      <c r="G502" s="24"/>
      <c r="H502" s="101"/>
      <c r="I502" s="101"/>
    </row>
    <row r="503" spans="1:9" ht="12" customHeight="1"/>
    <row r="504" spans="1:9" s="111" customFormat="1" ht="15.6" customHeight="1">
      <c r="A504" s="24"/>
      <c r="B504" s="99"/>
      <c r="C504" s="24"/>
      <c r="D504" s="24"/>
      <c r="E504" s="24"/>
      <c r="F504" s="24"/>
      <c r="G504" s="24"/>
      <c r="H504" s="101"/>
      <c r="I504" s="101"/>
    </row>
    <row r="505" spans="1:9" s="111" customFormat="1" ht="15.6" customHeight="1">
      <c r="A505" s="24"/>
      <c r="B505" s="99"/>
      <c r="C505" s="24"/>
      <c r="D505" s="24"/>
      <c r="E505" s="24"/>
      <c r="F505" s="24"/>
      <c r="G505" s="24"/>
      <c r="H505" s="101"/>
      <c r="I505" s="101"/>
    </row>
    <row r="506" spans="1:9" s="111" customFormat="1" ht="15.6" customHeight="1">
      <c r="A506" s="24"/>
      <c r="B506" s="99"/>
      <c r="C506" s="24"/>
      <c r="D506" s="24"/>
      <c r="E506" s="24"/>
      <c r="F506" s="24"/>
      <c r="G506" s="24"/>
      <c r="H506" s="101"/>
      <c r="I506" s="101"/>
    </row>
    <row r="507" spans="1:9" s="111" customFormat="1" ht="15.6" customHeight="1">
      <c r="A507" s="24"/>
      <c r="B507" s="99"/>
      <c r="C507" s="24"/>
      <c r="D507" s="24"/>
      <c r="E507" s="24"/>
      <c r="F507" s="24"/>
      <c r="G507" s="24"/>
      <c r="H507" s="101"/>
      <c r="I507" s="101"/>
    </row>
    <row r="508" spans="1:9" s="111" customFormat="1" ht="15.6" customHeight="1">
      <c r="A508" s="24"/>
      <c r="B508" s="99"/>
      <c r="C508" s="24"/>
      <c r="D508" s="24"/>
      <c r="E508" s="24"/>
      <c r="F508" s="24"/>
      <c r="G508" s="24"/>
      <c r="H508" s="101"/>
      <c r="I508" s="101"/>
    </row>
    <row r="509" spans="1:9" s="111" customFormat="1" ht="15.6" customHeight="1">
      <c r="A509" s="24"/>
      <c r="B509" s="99"/>
      <c r="C509" s="24"/>
      <c r="D509" s="24"/>
      <c r="E509" s="24"/>
      <c r="F509" s="24"/>
      <c r="G509" s="24"/>
      <c r="H509" s="101"/>
      <c r="I509" s="101"/>
    </row>
    <row r="510" spans="1:9" s="111" customFormat="1" ht="12" customHeight="1">
      <c r="A510" s="24"/>
      <c r="B510" s="99"/>
      <c r="C510" s="24"/>
      <c r="D510" s="24"/>
      <c r="E510" s="24"/>
      <c r="F510" s="24"/>
      <c r="G510" s="24"/>
      <c r="H510" s="101"/>
      <c r="I510" s="101"/>
    </row>
    <row r="511" spans="1:9" s="111" customFormat="1" ht="12" customHeight="1">
      <c r="A511" s="24"/>
      <c r="B511" s="99"/>
      <c r="C511" s="24"/>
      <c r="D511" s="24"/>
      <c r="E511" s="24"/>
      <c r="F511" s="24"/>
      <c r="G511" s="24"/>
      <c r="H511" s="101"/>
      <c r="I511" s="101"/>
    </row>
    <row r="512" spans="1:9" s="111" customFormat="1" ht="15.6" customHeight="1">
      <c r="A512" s="24"/>
      <c r="B512" s="99"/>
      <c r="C512" s="24"/>
      <c r="D512" s="24"/>
      <c r="E512" s="24"/>
      <c r="F512" s="24"/>
      <c r="G512" s="24"/>
      <c r="H512" s="101"/>
      <c r="I512" s="101"/>
    </row>
    <row r="513" spans="1:9" s="111" customFormat="1" ht="15.6" customHeight="1">
      <c r="A513" s="24"/>
      <c r="B513" s="99"/>
      <c r="C513" s="24"/>
      <c r="D513" s="24"/>
      <c r="E513" s="24"/>
      <c r="F513" s="24"/>
      <c r="G513" s="24"/>
      <c r="H513" s="101"/>
      <c r="I513" s="101"/>
    </row>
    <row r="514" spans="1:9" s="111" customFormat="1" ht="15.6" customHeight="1">
      <c r="A514" s="24"/>
      <c r="B514" s="99"/>
      <c r="C514" s="24"/>
      <c r="D514" s="24"/>
      <c r="E514" s="24"/>
      <c r="F514" s="24"/>
      <c r="G514" s="24"/>
      <c r="H514" s="101"/>
      <c r="I514" s="101"/>
    </row>
    <row r="515" spans="1:9" s="111" customFormat="1" ht="15.6" customHeight="1">
      <c r="A515" s="24"/>
      <c r="B515" s="99"/>
      <c r="C515" s="24"/>
      <c r="D515" s="24"/>
      <c r="E515" s="24"/>
      <c r="F515" s="24"/>
      <c r="G515" s="24"/>
      <c r="H515" s="101"/>
      <c r="I515" s="101"/>
    </row>
    <row r="516" spans="1:9" s="111" customFormat="1" ht="15.6" customHeight="1">
      <c r="A516" s="24"/>
      <c r="B516" s="99"/>
      <c r="C516" s="24"/>
      <c r="D516" s="24"/>
      <c r="E516" s="24"/>
      <c r="F516" s="24"/>
      <c r="G516" s="24"/>
      <c r="H516" s="101"/>
      <c r="I516" s="101"/>
    </row>
    <row r="517" spans="1:9" s="111" customFormat="1" ht="12" customHeight="1">
      <c r="A517" s="24"/>
      <c r="B517" s="99"/>
      <c r="C517" s="24"/>
      <c r="D517" s="24"/>
      <c r="E517" s="24"/>
      <c r="F517" s="24"/>
      <c r="G517" s="24"/>
      <c r="H517" s="101"/>
      <c r="I517" s="101"/>
    </row>
    <row r="518" spans="1:9" s="111" customFormat="1" ht="12" customHeight="1">
      <c r="A518" s="24"/>
      <c r="B518" s="99"/>
      <c r="C518" s="24"/>
      <c r="D518" s="24"/>
      <c r="E518" s="24"/>
      <c r="F518" s="24"/>
      <c r="G518" s="24"/>
      <c r="H518" s="101"/>
      <c r="I518" s="101"/>
    </row>
    <row r="519" spans="1:9" s="111" customFormat="1">
      <c r="A519" s="24"/>
      <c r="B519" s="99"/>
      <c r="C519" s="24"/>
      <c r="D519" s="24"/>
      <c r="E519" s="24"/>
      <c r="F519" s="24"/>
      <c r="G519" s="24"/>
      <c r="H519" s="101"/>
      <c r="I519" s="101"/>
    </row>
    <row r="520" spans="1:9" s="111" customFormat="1">
      <c r="A520" s="24"/>
      <c r="B520" s="99"/>
      <c r="C520" s="24"/>
      <c r="D520" s="24"/>
      <c r="E520" s="24"/>
      <c r="F520" s="24"/>
      <c r="G520" s="24"/>
      <c r="H520" s="101"/>
      <c r="I520" s="101"/>
    </row>
    <row r="521" spans="1:9" ht="12" customHeight="1"/>
    <row r="522" spans="1:9" ht="12" customHeight="1"/>
    <row r="523" spans="1:9" ht="12" customHeight="1"/>
    <row r="524" spans="1:9" ht="12" customHeight="1"/>
    <row r="525" spans="1:9" ht="12" customHeight="1"/>
    <row r="544" spans="1:9" s="111" customFormat="1" ht="12" customHeight="1">
      <c r="A544" s="24"/>
      <c r="B544" s="99"/>
      <c r="C544" s="24"/>
      <c r="D544" s="24"/>
      <c r="E544" s="24"/>
      <c r="F544" s="24"/>
      <c r="G544" s="24"/>
      <c r="H544" s="101"/>
      <c r="I544" s="101"/>
    </row>
    <row r="545" spans="1:9" s="111" customFormat="1" ht="12" customHeight="1">
      <c r="A545" s="24"/>
      <c r="B545" s="99"/>
      <c r="C545" s="24"/>
      <c r="D545" s="24"/>
      <c r="E545" s="24"/>
      <c r="F545" s="24"/>
      <c r="G545" s="24"/>
      <c r="H545" s="101"/>
      <c r="I545" s="101"/>
    </row>
    <row r="546" spans="1:9" s="111" customFormat="1" ht="12" customHeight="1">
      <c r="A546" s="24"/>
      <c r="B546" s="99"/>
      <c r="C546" s="24"/>
      <c r="D546" s="24"/>
      <c r="E546" s="24"/>
      <c r="F546" s="24"/>
      <c r="G546" s="24"/>
      <c r="H546" s="101"/>
      <c r="I546" s="101"/>
    </row>
    <row r="547" spans="1:9" s="111" customFormat="1" ht="12" customHeight="1">
      <c r="A547" s="24"/>
      <c r="B547" s="99"/>
      <c r="C547" s="24"/>
      <c r="D547" s="24"/>
      <c r="E547" s="24"/>
      <c r="F547" s="24"/>
      <c r="G547" s="24"/>
      <c r="H547" s="101"/>
      <c r="I547" s="101"/>
    </row>
    <row r="548" spans="1:9" s="111" customFormat="1">
      <c r="A548" s="24"/>
      <c r="B548" s="99"/>
      <c r="C548" s="24"/>
      <c r="D548" s="24"/>
      <c r="E548" s="24"/>
      <c r="F548" s="24"/>
      <c r="G548" s="24"/>
      <c r="H548" s="101"/>
      <c r="I548" s="101"/>
    </row>
    <row r="549" spans="1:9" s="111" customFormat="1">
      <c r="A549" s="24"/>
      <c r="B549" s="99"/>
      <c r="C549" s="24"/>
      <c r="D549" s="24"/>
      <c r="E549" s="24"/>
      <c r="F549" s="24"/>
      <c r="G549" s="24"/>
      <c r="H549" s="101"/>
      <c r="I549" s="101"/>
    </row>
    <row r="550" spans="1:9" s="111" customFormat="1">
      <c r="A550" s="24"/>
      <c r="B550" s="99"/>
      <c r="C550" s="24"/>
      <c r="D550" s="24"/>
      <c r="E550" s="24"/>
      <c r="F550" s="24"/>
      <c r="G550" s="24"/>
      <c r="H550" s="101"/>
      <c r="I550" s="101"/>
    </row>
    <row r="551" spans="1:9" s="111" customFormat="1">
      <c r="A551" s="24"/>
      <c r="B551" s="99"/>
      <c r="C551" s="24"/>
      <c r="D551" s="24"/>
      <c r="E551" s="24"/>
      <c r="F551" s="24"/>
      <c r="G551" s="24"/>
      <c r="H551" s="101"/>
      <c r="I551" s="101"/>
    </row>
    <row r="552" spans="1:9" s="111" customFormat="1" ht="12" customHeight="1">
      <c r="A552" s="24"/>
      <c r="B552" s="99"/>
      <c r="C552" s="24"/>
      <c r="D552" s="24"/>
      <c r="E552" s="24"/>
      <c r="F552" s="24"/>
      <c r="G552" s="24"/>
      <c r="H552" s="101"/>
      <c r="I552" s="101"/>
    </row>
    <row r="553" spans="1:9" s="111" customFormat="1" ht="12" customHeight="1">
      <c r="A553" s="24"/>
      <c r="B553" s="99"/>
      <c r="C553" s="24"/>
      <c r="D553" s="24"/>
      <c r="E553" s="24"/>
      <c r="F553" s="24"/>
      <c r="G553" s="24"/>
      <c r="H553" s="101"/>
      <c r="I553" s="101"/>
    </row>
    <row r="554" spans="1:9" s="111" customFormat="1" ht="12" customHeight="1">
      <c r="A554" s="24"/>
      <c r="B554" s="99"/>
      <c r="C554" s="24"/>
      <c r="D554" s="24"/>
      <c r="E554" s="24"/>
      <c r="F554" s="24"/>
      <c r="G554" s="24"/>
      <c r="H554" s="101"/>
      <c r="I554" s="101"/>
    </row>
    <row r="555" spans="1:9" s="111" customFormat="1" ht="12" customHeight="1">
      <c r="A555" s="24"/>
      <c r="B555" s="99"/>
      <c r="C555" s="24"/>
      <c r="D555" s="24"/>
      <c r="E555" s="24"/>
      <c r="F555" s="24"/>
      <c r="G555" s="24"/>
      <c r="H555" s="101"/>
      <c r="I555" s="101"/>
    </row>
    <row r="556" spans="1:9" s="111" customFormat="1">
      <c r="A556" s="24"/>
      <c r="B556" s="99"/>
      <c r="C556" s="24"/>
      <c r="D556" s="24"/>
      <c r="E556" s="24"/>
      <c r="F556" s="24"/>
      <c r="G556" s="24"/>
      <c r="H556" s="101"/>
      <c r="I556" s="101"/>
    </row>
    <row r="557" spans="1:9" s="111" customFormat="1">
      <c r="A557" s="24"/>
      <c r="B557" s="99"/>
      <c r="C557" s="24"/>
      <c r="D557" s="24"/>
      <c r="E557" s="24"/>
      <c r="F557" s="24"/>
      <c r="G557" s="24"/>
      <c r="H557" s="101"/>
      <c r="I557" s="101"/>
    </row>
    <row r="558" spans="1:9" s="111" customFormat="1">
      <c r="A558" s="24"/>
      <c r="B558" s="99"/>
      <c r="C558" s="24"/>
      <c r="D558" s="24"/>
      <c r="E558" s="24"/>
      <c r="F558" s="24"/>
      <c r="G558" s="24"/>
      <c r="H558" s="101"/>
      <c r="I558" s="101"/>
    </row>
    <row r="559" spans="1:9" s="111" customFormat="1">
      <c r="A559" s="24"/>
      <c r="B559" s="99"/>
      <c r="C559" s="24"/>
      <c r="D559" s="24"/>
      <c r="E559" s="24"/>
      <c r="F559" s="24"/>
      <c r="G559" s="24"/>
      <c r="H559" s="101"/>
      <c r="I559" s="101"/>
    </row>
    <row r="560" spans="1:9" s="111" customFormat="1" ht="12" customHeight="1">
      <c r="A560" s="24"/>
      <c r="B560" s="99"/>
      <c r="C560" s="24"/>
      <c r="D560" s="24"/>
      <c r="E560" s="24"/>
      <c r="F560" s="24"/>
      <c r="G560" s="24"/>
      <c r="H560" s="101"/>
      <c r="I560" s="101"/>
    </row>
    <row r="561" spans="1:9" s="111" customFormat="1" ht="12" customHeight="1">
      <c r="A561" s="24"/>
      <c r="B561" s="99"/>
      <c r="C561" s="24"/>
      <c r="D561" s="24"/>
      <c r="E561" s="24"/>
      <c r="F561" s="24"/>
      <c r="G561" s="24"/>
      <c r="H561" s="101"/>
      <c r="I561" s="101"/>
    </row>
    <row r="562" spans="1:9" s="111" customFormat="1" ht="12" customHeight="1">
      <c r="A562" s="24"/>
      <c r="B562" s="99"/>
      <c r="C562" s="24"/>
      <c r="D562" s="24"/>
      <c r="E562" s="24"/>
      <c r="F562" s="24"/>
      <c r="G562" s="24"/>
      <c r="H562" s="101"/>
      <c r="I562" s="101"/>
    </row>
    <row r="563" spans="1:9" s="111" customFormat="1" ht="12" customHeight="1">
      <c r="A563" s="24"/>
      <c r="B563" s="99"/>
      <c r="C563" s="24"/>
      <c r="D563" s="24"/>
      <c r="E563" s="24"/>
      <c r="F563" s="24"/>
      <c r="G563" s="24"/>
      <c r="H563" s="101"/>
      <c r="I563" s="101"/>
    </row>
    <row r="564" spans="1:9" s="111" customFormat="1">
      <c r="A564" s="24"/>
      <c r="B564" s="99"/>
      <c r="C564" s="24"/>
      <c r="D564" s="24"/>
      <c r="E564" s="24"/>
      <c r="F564" s="24"/>
      <c r="G564" s="24"/>
      <c r="H564" s="101"/>
      <c r="I564" s="101"/>
    </row>
    <row r="565" spans="1:9" s="111" customFormat="1">
      <c r="A565" s="24"/>
      <c r="B565" s="99"/>
      <c r="C565" s="24"/>
      <c r="D565" s="24"/>
      <c r="E565" s="24"/>
      <c r="F565" s="24"/>
      <c r="G565" s="24"/>
      <c r="H565" s="101"/>
      <c r="I565" s="101"/>
    </row>
    <row r="566" spans="1:9" s="111" customFormat="1">
      <c r="A566" s="24"/>
      <c r="B566" s="99"/>
      <c r="C566" s="24"/>
      <c r="D566" s="24"/>
      <c r="E566" s="24"/>
      <c r="F566" s="24"/>
      <c r="G566" s="24"/>
      <c r="H566" s="101"/>
      <c r="I566" s="101"/>
    </row>
    <row r="567" spans="1:9" s="111" customFormat="1">
      <c r="A567" s="24"/>
      <c r="B567" s="99"/>
      <c r="C567" s="24"/>
      <c r="D567" s="24"/>
      <c r="E567" s="24"/>
      <c r="F567" s="24"/>
      <c r="G567" s="24"/>
      <c r="H567" s="101"/>
      <c r="I567" s="101"/>
    </row>
    <row r="568" spans="1:9" s="111" customFormat="1" ht="12" customHeight="1">
      <c r="A568" s="24"/>
      <c r="B568" s="99"/>
      <c r="C568" s="24"/>
      <c r="D568" s="24"/>
      <c r="E568" s="24"/>
      <c r="F568" s="24"/>
      <c r="G568" s="24"/>
      <c r="H568" s="101"/>
      <c r="I568" s="101"/>
    </row>
    <row r="569" spans="1:9" s="111" customFormat="1" ht="12" customHeight="1">
      <c r="A569" s="24"/>
      <c r="B569" s="99"/>
      <c r="C569" s="24"/>
      <c r="D569" s="24"/>
      <c r="E569" s="24"/>
      <c r="F569" s="24"/>
      <c r="G569" s="24"/>
      <c r="H569" s="101"/>
      <c r="I569" s="101"/>
    </row>
    <row r="570" spans="1:9" s="111" customFormat="1" ht="12" customHeight="1">
      <c r="A570" s="24"/>
      <c r="B570" s="99"/>
      <c r="C570" s="24"/>
      <c r="D570" s="24"/>
      <c r="E570" s="24"/>
      <c r="F570" s="24"/>
      <c r="G570" s="24"/>
      <c r="H570" s="101"/>
      <c r="I570" s="101"/>
    </row>
    <row r="571" spans="1:9" s="111" customFormat="1">
      <c r="A571" s="24"/>
      <c r="B571" s="99"/>
      <c r="C571" s="24"/>
      <c r="D571" s="24"/>
      <c r="E571" s="24"/>
      <c r="F571" s="24"/>
      <c r="G571" s="24"/>
      <c r="H571" s="101"/>
      <c r="I571" s="101"/>
    </row>
    <row r="572" spans="1:9" s="111" customFormat="1">
      <c r="A572" s="24"/>
      <c r="B572" s="99"/>
      <c r="C572" s="24"/>
      <c r="D572" s="24"/>
      <c r="E572" s="24"/>
      <c r="F572" s="24"/>
      <c r="G572" s="24"/>
      <c r="H572" s="101"/>
      <c r="I572" s="101"/>
    </row>
    <row r="573" spans="1:9" s="111" customFormat="1">
      <c r="A573" s="24"/>
      <c r="B573" s="99"/>
      <c r="C573" s="24"/>
      <c r="D573" s="24"/>
      <c r="E573" s="24"/>
      <c r="F573" s="24"/>
      <c r="G573" s="24"/>
      <c r="H573" s="101"/>
      <c r="I573" s="101"/>
    </row>
    <row r="574" spans="1:9" s="111" customFormat="1">
      <c r="A574" s="24"/>
      <c r="B574" s="99"/>
      <c r="C574" s="24"/>
      <c r="D574" s="24"/>
      <c r="E574" s="24"/>
      <c r="F574" s="24"/>
      <c r="G574" s="24"/>
      <c r="H574" s="101"/>
      <c r="I574" s="101"/>
    </row>
    <row r="575" spans="1:9" s="111" customFormat="1" ht="12" customHeight="1">
      <c r="A575" s="24"/>
      <c r="B575" s="99"/>
      <c r="C575" s="24"/>
      <c r="D575" s="24"/>
      <c r="E575" s="24"/>
      <c r="F575" s="24"/>
      <c r="G575" s="24"/>
      <c r="H575" s="101"/>
      <c r="I575" s="101"/>
    </row>
    <row r="576" spans="1:9" s="111" customFormat="1" ht="12" customHeight="1">
      <c r="A576" s="24"/>
      <c r="B576" s="99"/>
      <c r="C576" s="24"/>
      <c r="D576" s="24"/>
      <c r="E576" s="24"/>
      <c r="F576" s="24"/>
      <c r="G576" s="24"/>
      <c r="H576" s="101"/>
      <c r="I576" s="101"/>
    </row>
    <row r="577" spans="1:9" s="111" customFormat="1">
      <c r="A577" s="24"/>
      <c r="B577" s="99"/>
      <c r="C577" s="24"/>
      <c r="D577" s="24"/>
      <c r="E577" s="24"/>
      <c r="F577" s="24"/>
      <c r="G577" s="24"/>
      <c r="H577" s="101"/>
      <c r="I577" s="101"/>
    </row>
    <row r="578" spans="1:9" s="111" customFormat="1">
      <c r="A578" s="24"/>
      <c r="B578" s="99"/>
      <c r="C578" s="24"/>
      <c r="D578" s="24"/>
      <c r="E578" s="24"/>
      <c r="F578" s="24"/>
      <c r="G578" s="24"/>
      <c r="H578" s="101"/>
      <c r="I578" s="101"/>
    </row>
    <row r="579" spans="1:9" s="111" customFormat="1">
      <c r="A579" s="24"/>
      <c r="B579" s="99"/>
      <c r="C579" s="24"/>
      <c r="D579" s="24"/>
      <c r="E579" s="24"/>
      <c r="F579" s="24"/>
      <c r="G579" s="24"/>
      <c r="H579" s="101"/>
      <c r="I579" s="101"/>
    </row>
    <row r="580" spans="1:9" s="111" customFormat="1">
      <c r="A580" s="24"/>
      <c r="B580" s="99"/>
      <c r="C580" s="24"/>
      <c r="D580" s="24"/>
      <c r="E580" s="24"/>
      <c r="F580" s="24"/>
      <c r="G580" s="24"/>
      <c r="H580" s="101"/>
      <c r="I580" s="101"/>
    </row>
    <row r="581" spans="1:9" s="111" customFormat="1">
      <c r="A581" s="24"/>
      <c r="B581" s="99"/>
      <c r="C581" s="24"/>
      <c r="D581" s="24"/>
      <c r="E581" s="24"/>
      <c r="F581" s="24"/>
      <c r="G581" s="24"/>
      <c r="H581" s="101"/>
      <c r="I581" s="101"/>
    </row>
    <row r="582" spans="1:9" s="111" customFormat="1">
      <c r="A582" s="24"/>
      <c r="B582" s="99"/>
      <c r="C582" s="24"/>
      <c r="D582" s="24"/>
      <c r="E582" s="24"/>
      <c r="F582" s="24"/>
      <c r="G582" s="24"/>
      <c r="H582" s="101"/>
      <c r="I582" s="101"/>
    </row>
    <row r="583" spans="1:9" s="111" customFormat="1">
      <c r="A583" s="24"/>
      <c r="B583" s="99"/>
      <c r="C583" s="24"/>
      <c r="D583" s="24"/>
      <c r="E583" s="24"/>
      <c r="F583" s="24"/>
      <c r="G583" s="24"/>
      <c r="H583" s="101"/>
      <c r="I583" s="101"/>
    </row>
    <row r="585" spans="1:9" ht="12" customHeight="1"/>
    <row r="586" spans="1:9" ht="12" customHeight="1"/>
    <row r="587" spans="1:9" ht="12" customHeight="1"/>
    <row r="588" spans="1:9" ht="12" customHeight="1"/>
    <row r="606" spans="1:9" s="111" customFormat="1">
      <c r="A606" s="24"/>
      <c r="B606" s="99"/>
      <c r="C606" s="24"/>
      <c r="D606" s="24"/>
      <c r="E606" s="24"/>
      <c r="F606" s="24"/>
      <c r="G606" s="24"/>
      <c r="H606" s="101"/>
      <c r="I606" s="101"/>
    </row>
    <row r="607" spans="1:9" s="111" customFormat="1">
      <c r="A607" s="24"/>
      <c r="B607" s="99"/>
      <c r="C607" s="24"/>
      <c r="D607" s="24"/>
      <c r="E607" s="24"/>
      <c r="F607" s="24"/>
      <c r="G607" s="24"/>
      <c r="H607" s="101"/>
      <c r="I607" s="101"/>
    </row>
    <row r="608" spans="1:9" s="111" customFormat="1">
      <c r="A608" s="24"/>
      <c r="B608" s="99"/>
      <c r="C608" s="24"/>
      <c r="D608" s="24"/>
      <c r="E608" s="24"/>
      <c r="F608" s="24"/>
      <c r="G608" s="24"/>
      <c r="H608" s="101"/>
      <c r="I608" s="101"/>
    </row>
    <row r="609" spans="1:9" s="111" customFormat="1">
      <c r="A609" s="24"/>
      <c r="B609" s="99"/>
      <c r="C609" s="24"/>
      <c r="D609" s="24"/>
      <c r="E609" s="24"/>
      <c r="F609" s="24"/>
      <c r="G609" s="24"/>
      <c r="H609" s="101"/>
      <c r="I609" s="101"/>
    </row>
    <row r="610" spans="1:9" s="121" customFormat="1">
      <c r="A610" s="24"/>
      <c r="B610" s="99"/>
      <c r="C610" s="24"/>
      <c r="D610" s="24"/>
      <c r="E610" s="24"/>
      <c r="F610" s="24"/>
      <c r="G610" s="24"/>
      <c r="H610" s="101"/>
      <c r="I610" s="101"/>
    </row>
    <row r="614" spans="1:9" s="111" customFormat="1">
      <c r="A614" s="24"/>
      <c r="B614" s="99"/>
      <c r="C614" s="24"/>
      <c r="D614" s="24"/>
      <c r="E614" s="24"/>
      <c r="F614" s="24"/>
      <c r="G614" s="24"/>
      <c r="H614" s="101"/>
      <c r="I614" s="101"/>
    </row>
    <row r="615" spans="1:9" s="111" customFormat="1">
      <c r="A615" s="24"/>
      <c r="B615" s="99"/>
      <c r="C615" s="24"/>
      <c r="D615" s="24"/>
      <c r="E615" s="24"/>
      <c r="F615" s="24"/>
      <c r="G615" s="24"/>
      <c r="H615" s="101"/>
      <c r="I615" s="101"/>
    </row>
    <row r="618" spans="1:9" ht="12" customHeight="1"/>
    <row r="619" spans="1:9" ht="12" customHeight="1"/>
    <row r="620" spans="1:9" ht="12" customHeight="1"/>
    <row r="621" spans="1:9" ht="12" customHeight="1"/>
    <row r="622" spans="1:9" ht="12" customHeight="1"/>
    <row r="630" ht="12" customHeight="1"/>
    <row r="631" ht="12" customHeight="1"/>
    <row r="632" ht="12" customHeight="1"/>
    <row r="633" ht="12" customHeight="1"/>
    <row r="638" ht="12" customHeight="1"/>
    <row r="639" ht="12" customHeight="1"/>
    <row r="640" ht="12" customHeight="1"/>
    <row r="641" ht="12" customHeight="1"/>
  </sheetData>
  <pageMargins left="0.75" right="0.75" top="1" bottom="1" header="0.5" footer="0.5"/>
  <pageSetup paperSize="9" scale="75" orientation="portrait" r:id="rId1"/>
  <headerFooter alignWithMargins="0"/>
  <rowBreaks count="2" manualBreakCount="2">
    <brk id="75" max="8" man="1"/>
    <brk id="222" max="8"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election activeCell="B22" sqref="B22"/>
    </sheetView>
  </sheetViews>
  <sheetFormatPr defaultRowHeight="12.75"/>
  <cols>
    <col min="1" max="1" width="36.42578125" style="131" customWidth="1"/>
    <col min="2" max="3" width="20.7109375" style="131" customWidth="1"/>
    <col min="4" max="16384" width="9.140625" style="131"/>
  </cols>
  <sheetData>
    <row r="1" spans="1:3">
      <c r="B1" s="132"/>
      <c r="C1" s="132"/>
    </row>
    <row r="2" spans="1:3" ht="20.25">
      <c r="A2" s="536" t="s">
        <v>776</v>
      </c>
      <c r="B2" s="536"/>
      <c r="C2" s="536"/>
    </row>
    <row r="3" spans="1:3">
      <c r="B3" s="132"/>
      <c r="C3" s="132"/>
    </row>
    <row r="4" spans="1:3" ht="15.75">
      <c r="A4" s="537" t="s">
        <v>777</v>
      </c>
      <c r="B4" s="537"/>
      <c r="C4" s="537"/>
    </row>
    <row r="5" spans="1:3" ht="15.75">
      <c r="A5" s="537" t="s">
        <v>778</v>
      </c>
      <c r="B5" s="537"/>
      <c r="C5" s="537"/>
    </row>
    <row r="6" spans="1:3" ht="15.75">
      <c r="A6" s="537" t="s">
        <v>779</v>
      </c>
      <c r="B6" s="537"/>
      <c r="C6" s="537"/>
    </row>
    <row r="7" spans="1:3" ht="15.75">
      <c r="A7" s="537" t="s">
        <v>780</v>
      </c>
      <c r="B7" s="537"/>
      <c r="C7" s="537"/>
    </row>
    <row r="8" spans="1:3" ht="15.75">
      <c r="A8" s="133"/>
      <c r="B8" s="134"/>
      <c r="C8" s="134"/>
    </row>
    <row r="9" spans="1:3" ht="15.75">
      <c r="A9" s="538" t="s">
        <v>781</v>
      </c>
      <c r="B9" s="538"/>
      <c r="C9" s="538"/>
    </row>
    <row r="17" spans="1:3" s="135" customFormat="1">
      <c r="A17" s="135" t="s">
        <v>0</v>
      </c>
      <c r="B17" s="136" t="s">
        <v>1</v>
      </c>
      <c r="C17" s="136" t="s">
        <v>2</v>
      </c>
    </row>
    <row r="18" spans="1:3">
      <c r="A18" s="131" t="s">
        <v>782</v>
      </c>
      <c r="B18" s="131">
        <f>'4.1 Irtás, föld és sziklamunka'!H4</f>
        <v>0</v>
      </c>
      <c r="C18" s="131">
        <f>'4.1 Irtás, föld és sziklamunka'!I4</f>
        <v>0</v>
      </c>
    </row>
    <row r="19" spans="1:3">
      <c r="A19" s="131" t="s">
        <v>560</v>
      </c>
      <c r="B19" s="131">
        <f>'4.2 Szigetelés'!H11</f>
        <v>0</v>
      </c>
      <c r="C19" s="131">
        <f>'4.2 Szigetelés'!I11</f>
        <v>0</v>
      </c>
    </row>
    <row r="20" spans="1:3" ht="13.5" customHeight="1">
      <c r="A20" s="131" t="s">
        <v>783</v>
      </c>
      <c r="B20" s="132">
        <f>'4.3 Közmű csővezetékek'!H3</f>
        <v>0</v>
      </c>
      <c r="C20" s="132">
        <f>'4.3 Közmű csővezetékek'!I3</f>
        <v>0</v>
      </c>
    </row>
    <row r="21" spans="1:3">
      <c r="A21" s="131" t="s">
        <v>784</v>
      </c>
      <c r="B21" s="131">
        <f>'4.4 Épületgépészeti csővezeték'!H21</f>
        <v>0</v>
      </c>
      <c r="C21" s="131">
        <f>'4.4 Épületgépészeti csővezeték'!I21</f>
        <v>0</v>
      </c>
    </row>
    <row r="22" spans="1:3" ht="25.5">
      <c r="A22" s="131" t="s">
        <v>626</v>
      </c>
      <c r="B22" s="131">
        <f>'4.5 Épületgépészeti szerelvény'!H54</f>
        <v>0</v>
      </c>
      <c r="C22" s="131">
        <f>'4.5 Épületgépészeti szerelvény'!I54</f>
        <v>0</v>
      </c>
    </row>
    <row r="23" spans="1:3" s="135" customFormat="1">
      <c r="A23" s="135" t="s">
        <v>630</v>
      </c>
      <c r="B23" s="137">
        <f>SUM(B18:B22)</f>
        <v>0</v>
      </c>
      <c r="C23" s="137">
        <f>SUM(C18:C22)</f>
        <v>0</v>
      </c>
    </row>
    <row r="25" spans="1:3">
      <c r="C25" s="138">
        <f>SUM(B23:C23)</f>
        <v>0</v>
      </c>
    </row>
    <row r="37" spans="1:1">
      <c r="A37" s="131" t="s">
        <v>785</v>
      </c>
    </row>
  </sheetData>
  <mergeCells count="6">
    <mergeCell ref="A2:C2"/>
    <mergeCell ref="A4:C4"/>
    <mergeCell ref="A5:C5"/>
    <mergeCell ref="A6:C6"/>
    <mergeCell ref="A7:C7"/>
    <mergeCell ref="A9:C9"/>
  </mergeCells>
  <pageMargins left="1" right="1" top="1" bottom="1" header="0.41666666666666669" footer="0.41666666666666669"/>
  <pageSetup paperSize="9" orientation="portrait" r:id="rId1"/>
  <headerFooter alignWithMargins="0">
    <oddFooter>&amp;C&amp;P. oldal</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F2" sqref="F2"/>
    </sheetView>
  </sheetViews>
  <sheetFormatPr defaultRowHeight="12.75"/>
  <cols>
    <col min="1" max="1" width="4.5703125" style="141" customWidth="1"/>
    <col min="2" max="2" width="9.28515625" style="131" customWidth="1"/>
    <col min="3" max="3" width="36.7109375" style="131" customWidth="1"/>
    <col min="4" max="4" width="6.7109375" style="143" customWidth="1"/>
    <col min="5" max="5" width="4.5703125" style="131" customWidth="1"/>
    <col min="6" max="7" width="9.140625" style="132"/>
    <col min="8" max="8" width="9.28515625" style="132" bestFit="1" customWidth="1"/>
    <col min="9" max="9" width="11.5703125" style="132" bestFit="1" customWidth="1"/>
    <col min="10" max="16384" width="9.140625" style="131"/>
  </cols>
  <sheetData>
    <row r="1" spans="1:9" s="135" customFormat="1" ht="25.5">
      <c r="A1" s="139" t="s">
        <v>3</v>
      </c>
      <c r="B1" s="135" t="s">
        <v>4</v>
      </c>
      <c r="C1" s="135" t="s">
        <v>5</v>
      </c>
      <c r="D1" s="136" t="s">
        <v>6</v>
      </c>
      <c r="E1" s="135" t="s">
        <v>7</v>
      </c>
      <c r="F1" s="140" t="s">
        <v>8</v>
      </c>
      <c r="G1" s="140" t="s">
        <v>9</v>
      </c>
      <c r="H1" s="140" t="s">
        <v>10</v>
      </c>
      <c r="I1" s="140" t="s">
        <v>11</v>
      </c>
    </row>
    <row r="2" spans="1:9" ht="51">
      <c r="A2" s="141">
        <v>1</v>
      </c>
      <c r="B2" s="131" t="s">
        <v>786</v>
      </c>
      <c r="C2" s="131" t="s">
        <v>787</v>
      </c>
      <c r="D2" s="142">
        <v>17</v>
      </c>
      <c r="E2" s="131" t="s">
        <v>703</v>
      </c>
      <c r="F2" s="132">
        <v>0</v>
      </c>
      <c r="G2" s="132">
        <v>0</v>
      </c>
      <c r="H2" s="132">
        <f>D2*F2</f>
        <v>0</v>
      </c>
      <c r="I2" s="132">
        <f>D2*G2</f>
        <v>0</v>
      </c>
    </row>
    <row r="3" spans="1:9" ht="76.5">
      <c r="A3" s="141">
        <v>2</v>
      </c>
      <c r="B3" s="131" t="s">
        <v>788</v>
      </c>
      <c r="C3" s="131" t="s">
        <v>789</v>
      </c>
      <c r="D3" s="142">
        <v>17</v>
      </c>
      <c r="E3" s="131" t="s">
        <v>703</v>
      </c>
      <c r="F3" s="132">
        <v>0</v>
      </c>
      <c r="G3" s="132">
        <v>0</v>
      </c>
      <c r="H3" s="132">
        <f>D3*F3</f>
        <v>0</v>
      </c>
      <c r="I3" s="132">
        <f>D3*G3</f>
        <v>0</v>
      </c>
    </row>
    <row r="4" spans="1:9">
      <c r="C4" s="131" t="s">
        <v>25</v>
      </c>
      <c r="H4" s="132">
        <f>SUM(H2:H3)</f>
        <v>0</v>
      </c>
      <c r="I4" s="132">
        <f>SUM(I2:I3)</f>
        <v>0</v>
      </c>
    </row>
  </sheetData>
  <pageMargins left="0.15748031496062992" right="0.15748031496062992" top="0.78740157480314965" bottom="0.78740157480314965"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A8" workbookViewId="0">
      <selection activeCell="F2" sqref="F2:G10"/>
    </sheetView>
  </sheetViews>
  <sheetFormatPr defaultRowHeight="12.75"/>
  <cols>
    <col min="1" max="1" width="4.5703125" style="141" customWidth="1"/>
    <col min="2" max="2" width="9.28515625" style="131" customWidth="1"/>
    <col min="3" max="3" width="36.7109375" style="131" customWidth="1"/>
    <col min="4" max="4" width="6.7109375" style="143" customWidth="1"/>
    <col min="5" max="5" width="4.28515625" style="131" customWidth="1"/>
    <col min="6" max="7" width="9.140625" style="132"/>
    <col min="8" max="8" width="9.28515625" style="132" bestFit="1" customWidth="1"/>
    <col min="9" max="9" width="11.5703125" style="132" bestFit="1" customWidth="1"/>
    <col min="10" max="16384" width="9.140625" style="131"/>
  </cols>
  <sheetData>
    <row r="1" spans="1:9" s="135" customFormat="1" ht="25.5">
      <c r="A1" s="139" t="s">
        <v>3</v>
      </c>
      <c r="B1" s="135" t="s">
        <v>4</v>
      </c>
      <c r="C1" s="135" t="s">
        <v>5</v>
      </c>
      <c r="D1" s="136" t="s">
        <v>6</v>
      </c>
      <c r="E1" s="135" t="s">
        <v>7</v>
      </c>
      <c r="F1" s="140" t="s">
        <v>8</v>
      </c>
      <c r="G1" s="140" t="s">
        <v>9</v>
      </c>
      <c r="H1" s="140" t="s">
        <v>10</v>
      </c>
      <c r="I1" s="140" t="s">
        <v>11</v>
      </c>
    </row>
    <row r="2" spans="1:9" ht="89.25">
      <c r="A2" s="141">
        <v>3</v>
      </c>
      <c r="B2" s="131" t="s">
        <v>790</v>
      </c>
      <c r="C2" s="131" t="s">
        <v>791</v>
      </c>
      <c r="D2" s="143">
        <v>189</v>
      </c>
      <c r="E2" s="131" t="s">
        <v>792</v>
      </c>
      <c r="F2" s="132">
        <v>0</v>
      </c>
      <c r="G2" s="132">
        <v>0</v>
      </c>
      <c r="H2" s="132">
        <f t="shared" ref="H2:H10" si="0">D2*F2</f>
        <v>0</v>
      </c>
      <c r="I2" s="132">
        <f t="shared" ref="I2:I10" si="1">D2*G2</f>
        <v>0</v>
      </c>
    </row>
    <row r="3" spans="1:9" ht="89.25">
      <c r="A3" s="141">
        <v>4</v>
      </c>
      <c r="B3" s="131" t="s">
        <v>793</v>
      </c>
      <c r="C3" s="131" t="s">
        <v>794</v>
      </c>
      <c r="D3" s="143">
        <v>75</v>
      </c>
      <c r="E3" s="131" t="s">
        <v>792</v>
      </c>
      <c r="F3" s="132">
        <v>0</v>
      </c>
      <c r="G3" s="132">
        <v>0</v>
      </c>
      <c r="H3" s="132">
        <f t="shared" si="0"/>
        <v>0</v>
      </c>
      <c r="I3" s="132">
        <f t="shared" si="1"/>
        <v>0</v>
      </c>
    </row>
    <row r="4" spans="1:9" ht="89.25">
      <c r="A4" s="141">
        <v>5</v>
      </c>
      <c r="B4" s="131" t="s">
        <v>795</v>
      </c>
      <c r="C4" s="131" t="s">
        <v>796</v>
      </c>
      <c r="D4" s="143">
        <v>80</v>
      </c>
      <c r="E4" s="131" t="s">
        <v>792</v>
      </c>
      <c r="F4" s="132">
        <v>0</v>
      </c>
      <c r="G4" s="132">
        <v>0</v>
      </c>
      <c r="H4" s="132">
        <f t="shared" si="0"/>
        <v>0</v>
      </c>
      <c r="I4" s="132">
        <f t="shared" si="1"/>
        <v>0</v>
      </c>
    </row>
    <row r="5" spans="1:9" ht="89.25">
      <c r="A5" s="141">
        <v>6</v>
      </c>
      <c r="B5" s="131" t="s">
        <v>797</v>
      </c>
      <c r="C5" s="131" t="s">
        <v>798</v>
      </c>
      <c r="D5" s="143">
        <v>18</v>
      </c>
      <c r="E5" s="131" t="s">
        <v>792</v>
      </c>
      <c r="F5" s="132">
        <v>0</v>
      </c>
      <c r="G5" s="132">
        <v>0</v>
      </c>
      <c r="H5" s="132">
        <f t="shared" si="0"/>
        <v>0</v>
      </c>
      <c r="I5" s="132">
        <f t="shared" si="1"/>
        <v>0</v>
      </c>
    </row>
    <row r="6" spans="1:9" ht="102">
      <c r="A6" s="141">
        <v>7</v>
      </c>
      <c r="B6" s="131" t="s">
        <v>799</v>
      </c>
      <c r="C6" s="131" t="s">
        <v>800</v>
      </c>
      <c r="D6" s="143">
        <v>12</v>
      </c>
      <c r="E6" s="131" t="s">
        <v>792</v>
      </c>
      <c r="F6" s="132">
        <v>0</v>
      </c>
      <c r="G6" s="132">
        <v>0</v>
      </c>
      <c r="H6" s="132">
        <f t="shared" si="0"/>
        <v>0</v>
      </c>
      <c r="I6" s="132">
        <f t="shared" si="1"/>
        <v>0</v>
      </c>
    </row>
    <row r="7" spans="1:9" ht="102">
      <c r="A7" s="141">
        <v>8</v>
      </c>
      <c r="B7" s="131" t="s">
        <v>801</v>
      </c>
      <c r="C7" s="131" t="s">
        <v>802</v>
      </c>
      <c r="D7" s="143">
        <v>11</v>
      </c>
      <c r="E7" s="131" t="s">
        <v>792</v>
      </c>
      <c r="F7" s="132">
        <v>0</v>
      </c>
      <c r="G7" s="132">
        <v>0</v>
      </c>
      <c r="H7" s="132">
        <f t="shared" si="0"/>
        <v>0</v>
      </c>
      <c r="I7" s="132">
        <f t="shared" si="1"/>
        <v>0</v>
      </c>
    </row>
    <row r="8" spans="1:9" ht="102">
      <c r="A8" s="141">
        <v>9</v>
      </c>
      <c r="B8" s="131" t="s">
        <v>803</v>
      </c>
      <c r="C8" s="131" t="s">
        <v>804</v>
      </c>
      <c r="D8" s="143">
        <v>54</v>
      </c>
      <c r="E8" s="131" t="s">
        <v>792</v>
      </c>
      <c r="F8" s="132">
        <v>0</v>
      </c>
      <c r="G8" s="132">
        <v>0</v>
      </c>
      <c r="H8" s="132">
        <f t="shared" si="0"/>
        <v>0</v>
      </c>
      <c r="I8" s="132">
        <f t="shared" si="1"/>
        <v>0</v>
      </c>
    </row>
    <row r="9" spans="1:9" ht="102">
      <c r="A9" s="141">
        <v>10</v>
      </c>
      <c r="B9" s="131" t="s">
        <v>805</v>
      </c>
      <c r="C9" s="131" t="s">
        <v>806</v>
      </c>
      <c r="D9" s="143">
        <v>7</v>
      </c>
      <c r="E9" s="131" t="s">
        <v>792</v>
      </c>
      <c r="F9" s="132">
        <v>0</v>
      </c>
      <c r="G9" s="132">
        <v>0</v>
      </c>
      <c r="H9" s="132">
        <f t="shared" si="0"/>
        <v>0</v>
      </c>
      <c r="I9" s="132">
        <f t="shared" si="1"/>
        <v>0</v>
      </c>
    </row>
    <row r="10" spans="1:9" ht="102">
      <c r="A10" s="141">
        <v>11</v>
      </c>
      <c r="B10" s="131" t="s">
        <v>807</v>
      </c>
      <c r="C10" s="131" t="s">
        <v>808</v>
      </c>
      <c r="D10" s="143">
        <v>1</v>
      </c>
      <c r="E10" s="131" t="s">
        <v>792</v>
      </c>
      <c r="F10" s="132">
        <v>0</v>
      </c>
      <c r="G10" s="132">
        <v>0</v>
      </c>
      <c r="H10" s="132">
        <f t="shared" si="0"/>
        <v>0</v>
      </c>
      <c r="I10" s="132">
        <f t="shared" si="1"/>
        <v>0</v>
      </c>
    </row>
    <row r="11" spans="1:9">
      <c r="C11" s="131" t="s">
        <v>25</v>
      </c>
      <c r="H11" s="132">
        <f>SUM(H2:H10)</f>
        <v>0</v>
      </c>
      <c r="I11" s="132">
        <f>SUM(I2:I10)</f>
        <v>0</v>
      </c>
    </row>
  </sheetData>
  <pageMargins left="0.15748031496062992" right="0.15748031496062992" top="0.78740157480314965" bottom="0.78740157480314965"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G2" sqref="G2"/>
    </sheetView>
  </sheetViews>
  <sheetFormatPr defaultRowHeight="12.75"/>
  <cols>
    <col min="1" max="1" width="4.28515625" style="144" bestFit="1" customWidth="1"/>
    <col min="2" max="2" width="9.7109375" style="144" customWidth="1"/>
    <col min="3" max="3" width="31" style="144" customWidth="1"/>
    <col min="4" max="4" width="6.7109375" style="144" bestFit="1" customWidth="1"/>
    <col min="5" max="5" width="6.5703125" style="144" bestFit="1" customWidth="1"/>
    <col min="6" max="7" width="9.140625" style="144"/>
    <col min="8" max="8" width="9.85546875" style="144" bestFit="1" customWidth="1"/>
    <col min="9" max="9" width="9.42578125" style="144" bestFit="1" customWidth="1"/>
    <col min="10" max="16384" width="9.140625" style="144"/>
  </cols>
  <sheetData>
    <row r="1" spans="1:9" ht="25.5">
      <c r="A1" s="139" t="s">
        <v>3</v>
      </c>
      <c r="B1" s="135" t="s">
        <v>4</v>
      </c>
      <c r="C1" s="135" t="s">
        <v>5</v>
      </c>
      <c r="D1" s="136" t="s">
        <v>6</v>
      </c>
      <c r="E1" s="135" t="s">
        <v>7</v>
      </c>
      <c r="F1" s="140" t="s">
        <v>8</v>
      </c>
      <c r="G1" s="140" t="s">
        <v>9</v>
      </c>
      <c r="H1" s="140" t="s">
        <v>10</v>
      </c>
      <c r="I1" s="140" t="s">
        <v>11</v>
      </c>
    </row>
    <row r="2" spans="1:9" ht="38.25">
      <c r="A2" s="141">
        <v>12</v>
      </c>
      <c r="B2" s="131" t="s">
        <v>809</v>
      </c>
      <c r="C2" s="131" t="s">
        <v>810</v>
      </c>
      <c r="D2" s="143">
        <v>328</v>
      </c>
      <c r="E2" s="131" t="s">
        <v>707</v>
      </c>
      <c r="F2" s="132">
        <v>0</v>
      </c>
      <c r="G2" s="132">
        <v>0</v>
      </c>
      <c r="H2" s="132">
        <f>D2*F2</f>
        <v>0</v>
      </c>
      <c r="I2" s="132">
        <f>D2*G2</f>
        <v>0</v>
      </c>
    </row>
    <row r="3" spans="1:9">
      <c r="C3" s="131" t="s">
        <v>25</v>
      </c>
      <c r="D3" s="143"/>
      <c r="E3" s="131"/>
      <c r="F3" s="131"/>
      <c r="G3" s="131"/>
      <c r="H3" s="138">
        <f>SUM(H2)</f>
        <v>0</v>
      </c>
      <c r="I3" s="138">
        <f>SUM(I2)</f>
        <v>0</v>
      </c>
    </row>
  </sheetData>
  <pageMargins left="0.15748031496062992" right="0.15748031496062992"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F6" sqref="F6"/>
    </sheetView>
  </sheetViews>
  <sheetFormatPr defaultRowHeight="12.7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c r="A1" s="7" t="s">
        <v>3</v>
      </c>
      <c r="B1" s="3" t="s">
        <v>4</v>
      </c>
      <c r="C1" s="3" t="s">
        <v>5</v>
      </c>
      <c r="D1" s="5" t="s">
        <v>6</v>
      </c>
      <c r="E1" s="3" t="s">
        <v>7</v>
      </c>
      <c r="F1" s="5" t="s">
        <v>8</v>
      </c>
      <c r="G1" s="5" t="s">
        <v>9</v>
      </c>
      <c r="H1" s="5" t="s">
        <v>10</v>
      </c>
      <c r="I1" s="5" t="s">
        <v>11</v>
      </c>
    </row>
    <row r="2" spans="1:9" ht="25.5">
      <c r="A2" s="8">
        <v>1</v>
      </c>
      <c r="B2" s="1" t="s">
        <v>12</v>
      </c>
      <c r="C2" s="2" t="s">
        <v>14</v>
      </c>
      <c r="D2" s="6">
        <v>1</v>
      </c>
      <c r="E2" s="1" t="s">
        <v>13</v>
      </c>
      <c r="F2" s="6">
        <v>0</v>
      </c>
      <c r="G2" s="6">
        <v>0</v>
      </c>
      <c r="H2" s="6">
        <f>ROUND(D2*F2, 0)</f>
        <v>0</v>
      </c>
      <c r="I2" s="6">
        <f>ROUND(D2*G2, 0)</f>
        <v>0</v>
      </c>
    </row>
    <row r="4" spans="1:9" ht="51">
      <c r="A4" s="8">
        <v>2</v>
      </c>
      <c r="B4" s="1" t="s">
        <v>15</v>
      </c>
      <c r="C4" s="2" t="s">
        <v>17</v>
      </c>
      <c r="D4" s="6">
        <v>1</v>
      </c>
      <c r="E4" s="1" t="s">
        <v>16</v>
      </c>
      <c r="F4" s="6">
        <v>0</v>
      </c>
      <c r="G4" s="6">
        <v>0</v>
      </c>
      <c r="H4" s="6">
        <f>ROUND(D4*F4, 0)</f>
        <v>0</v>
      </c>
      <c r="I4" s="6">
        <f>ROUND(D4*G4, 0)</f>
        <v>0</v>
      </c>
    </row>
    <row r="6" spans="1:9" ht="51">
      <c r="A6" s="8">
        <v>3</v>
      </c>
      <c r="B6" s="1" t="s">
        <v>18</v>
      </c>
      <c r="C6" s="2" t="s">
        <v>19</v>
      </c>
      <c r="D6" s="6">
        <v>1</v>
      </c>
      <c r="E6" s="1" t="s">
        <v>16</v>
      </c>
      <c r="F6" s="6">
        <v>0</v>
      </c>
      <c r="G6" s="6">
        <v>0</v>
      </c>
      <c r="H6" s="6">
        <f>ROUND(D6*F6, 0)</f>
        <v>0</v>
      </c>
      <c r="I6" s="6">
        <f>ROUND(D6*G6, 0)</f>
        <v>0</v>
      </c>
    </row>
    <row r="8" spans="1:9" ht="76.5">
      <c r="A8" s="8">
        <v>4</v>
      </c>
      <c r="B8" s="1" t="s">
        <v>20</v>
      </c>
      <c r="C8" s="2" t="s">
        <v>22</v>
      </c>
      <c r="D8" s="6">
        <v>400</v>
      </c>
      <c r="E8" s="1" t="s">
        <v>21</v>
      </c>
      <c r="F8" s="6">
        <v>0</v>
      </c>
      <c r="G8" s="6">
        <v>0</v>
      </c>
      <c r="H8" s="6">
        <f>ROUND(D8*F8, 0)</f>
        <v>0</v>
      </c>
      <c r="I8" s="6">
        <f>ROUND(D8*G8, 0)</f>
        <v>0</v>
      </c>
    </row>
    <row r="10" spans="1:9" ht="25.5">
      <c r="A10" s="8">
        <v>5</v>
      </c>
      <c r="B10" s="1" t="s">
        <v>23</v>
      </c>
      <c r="C10" s="2" t="s">
        <v>24</v>
      </c>
      <c r="D10" s="6">
        <v>3</v>
      </c>
      <c r="E10" s="1" t="s">
        <v>16</v>
      </c>
      <c r="F10" s="6">
        <v>0</v>
      </c>
      <c r="G10" s="6">
        <v>0</v>
      </c>
      <c r="H10" s="6">
        <f>ROUND(D10*F10, 0)</f>
        <v>0</v>
      </c>
      <c r="I10" s="6">
        <f>ROUND(D10*G10, 0)</f>
        <v>0</v>
      </c>
    </row>
    <row r="12" spans="1:9" s="9" customFormat="1">
      <c r="A12" s="7"/>
      <c r="B12" s="3"/>
      <c r="C12" s="3" t="s">
        <v>25</v>
      </c>
      <c r="D12" s="5"/>
      <c r="E12" s="3"/>
      <c r="F12" s="5"/>
      <c r="G12" s="5"/>
      <c r="H12" s="5">
        <f>ROUND(SUM(H2:H11),0)</f>
        <v>0</v>
      </c>
      <c r="I12" s="5">
        <f>ROUND(SUM(I2:I11),0)</f>
        <v>0</v>
      </c>
    </row>
  </sheetData>
  <pageMargins left="0.2361111111111111" right="0.2361111111111111" top="0.69444444444444442" bottom="0.69444444444444442" header="0.41666666666666669" footer="0.41666666666666669"/>
  <pageSetup paperSize="9" orientation="portrait" useFirstPageNumber="1" verticalDpi="0" r:id="rId1"/>
  <headerFooter>
    <oddHeader>&amp;L&amp;"Times New Roman CE,bold"&amp;10 Felvonulási létesítmények</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opLeftCell="A17" workbookViewId="0">
      <selection activeCell="F20" sqref="F20"/>
    </sheetView>
  </sheetViews>
  <sheetFormatPr defaultRowHeight="12.75"/>
  <cols>
    <col min="1" max="1" width="4.28515625" style="149" bestFit="1" customWidth="1"/>
    <col min="2" max="2" width="9" style="150" bestFit="1" customWidth="1"/>
    <col min="3" max="3" width="36.5703125" style="150" bestFit="1" customWidth="1"/>
    <col min="4" max="4" width="6.7109375" style="142" customWidth="1"/>
    <col min="5" max="5" width="4.42578125" style="150" customWidth="1"/>
    <col min="6" max="7" width="8.140625" style="151" bestFit="1" customWidth="1"/>
    <col min="8" max="8" width="8.5703125" style="151" bestFit="1" customWidth="1"/>
    <col min="9" max="9" width="10.85546875" style="151" bestFit="1" customWidth="1"/>
    <col min="10" max="16384" width="9.140625" style="150"/>
  </cols>
  <sheetData>
    <row r="1" spans="1:9" s="146" customFormat="1" ht="25.5">
      <c r="A1" s="145" t="s">
        <v>3</v>
      </c>
      <c r="B1" s="146" t="s">
        <v>4</v>
      </c>
      <c r="C1" s="146" t="s">
        <v>5</v>
      </c>
      <c r="D1" s="147" t="s">
        <v>6</v>
      </c>
      <c r="E1" s="146" t="s">
        <v>7</v>
      </c>
      <c r="F1" s="148" t="s">
        <v>8</v>
      </c>
      <c r="G1" s="148" t="s">
        <v>9</v>
      </c>
      <c r="H1" s="148" t="s">
        <v>10</v>
      </c>
      <c r="I1" s="148" t="s">
        <v>11</v>
      </c>
    </row>
    <row r="2" spans="1:9" ht="76.5">
      <c r="A2" s="149">
        <v>13</v>
      </c>
      <c r="B2" s="150" t="s">
        <v>811</v>
      </c>
      <c r="C2" s="150" t="s">
        <v>812</v>
      </c>
      <c r="D2" s="142">
        <v>25</v>
      </c>
      <c r="E2" s="150" t="s">
        <v>792</v>
      </c>
      <c r="F2" s="151">
        <v>0</v>
      </c>
      <c r="G2" s="151">
        <v>0</v>
      </c>
      <c r="H2" s="151">
        <f t="shared" ref="H2:H20" si="0">D2*F2</f>
        <v>0</v>
      </c>
      <c r="I2" s="151">
        <f t="shared" ref="I2:I20" si="1">D2*G2</f>
        <v>0</v>
      </c>
    </row>
    <row r="3" spans="1:9" ht="76.5">
      <c r="A3" s="149">
        <v>14</v>
      </c>
      <c r="B3" s="150" t="s">
        <v>813</v>
      </c>
      <c r="C3" s="150" t="s">
        <v>814</v>
      </c>
      <c r="D3" s="142">
        <v>2</v>
      </c>
      <c r="E3" s="150" t="s">
        <v>792</v>
      </c>
      <c r="F3" s="151">
        <v>0</v>
      </c>
      <c r="G3" s="151">
        <v>0</v>
      </c>
      <c r="H3" s="151">
        <f t="shared" si="0"/>
        <v>0</v>
      </c>
      <c r="I3" s="151">
        <f t="shared" si="1"/>
        <v>0</v>
      </c>
    </row>
    <row r="4" spans="1:9" ht="76.5">
      <c r="A4" s="149">
        <v>15</v>
      </c>
      <c r="B4" s="150" t="s">
        <v>815</v>
      </c>
      <c r="C4" s="150" t="s">
        <v>816</v>
      </c>
      <c r="D4" s="142">
        <v>11</v>
      </c>
      <c r="E4" s="150" t="s">
        <v>792</v>
      </c>
      <c r="F4" s="151">
        <v>0</v>
      </c>
      <c r="G4" s="151">
        <v>0</v>
      </c>
      <c r="H4" s="151">
        <f t="shared" si="0"/>
        <v>0</v>
      </c>
      <c r="I4" s="151">
        <f t="shared" si="1"/>
        <v>0</v>
      </c>
    </row>
    <row r="5" spans="1:9" ht="76.5">
      <c r="A5" s="149">
        <v>16</v>
      </c>
      <c r="B5" s="150" t="s">
        <v>817</v>
      </c>
      <c r="C5" s="150" t="s">
        <v>818</v>
      </c>
      <c r="D5" s="142">
        <v>54</v>
      </c>
      <c r="E5" s="150" t="s">
        <v>792</v>
      </c>
      <c r="F5" s="151">
        <v>0</v>
      </c>
      <c r="G5" s="151">
        <v>0</v>
      </c>
      <c r="H5" s="151">
        <f t="shared" si="0"/>
        <v>0</v>
      </c>
      <c r="I5" s="151">
        <f t="shared" si="1"/>
        <v>0</v>
      </c>
    </row>
    <row r="6" spans="1:9" ht="76.5">
      <c r="A6" s="149">
        <v>17</v>
      </c>
      <c r="B6" s="150" t="s">
        <v>819</v>
      </c>
      <c r="C6" s="150" t="s">
        <v>820</v>
      </c>
      <c r="D6" s="142">
        <v>8</v>
      </c>
      <c r="E6" s="150" t="s">
        <v>792</v>
      </c>
      <c r="F6" s="151">
        <v>0</v>
      </c>
      <c r="G6" s="151">
        <v>0</v>
      </c>
      <c r="H6" s="151">
        <f t="shared" si="0"/>
        <v>0</v>
      </c>
      <c r="I6" s="151">
        <f t="shared" si="1"/>
        <v>0</v>
      </c>
    </row>
    <row r="7" spans="1:9" ht="76.5">
      <c r="A7" s="149">
        <v>18</v>
      </c>
      <c r="B7" s="150" t="s">
        <v>821</v>
      </c>
      <c r="C7" s="150" t="s">
        <v>822</v>
      </c>
      <c r="D7" s="142">
        <v>18</v>
      </c>
      <c r="E7" s="150" t="s">
        <v>792</v>
      </c>
      <c r="F7" s="151">
        <v>0</v>
      </c>
      <c r="G7" s="151">
        <v>0</v>
      </c>
      <c r="H7" s="151">
        <f t="shared" si="0"/>
        <v>0</v>
      </c>
      <c r="I7" s="151">
        <f t="shared" si="1"/>
        <v>0</v>
      </c>
    </row>
    <row r="8" spans="1:9" ht="76.5">
      <c r="A8" s="149">
        <v>19</v>
      </c>
      <c r="B8" s="150" t="s">
        <v>823</v>
      </c>
      <c r="C8" s="150" t="s">
        <v>824</v>
      </c>
      <c r="D8" s="142">
        <v>12</v>
      </c>
      <c r="E8" s="150" t="s">
        <v>792</v>
      </c>
      <c r="F8" s="151">
        <v>0</v>
      </c>
      <c r="G8" s="151">
        <v>0</v>
      </c>
      <c r="H8" s="151">
        <f t="shared" si="0"/>
        <v>0</v>
      </c>
      <c r="I8" s="151">
        <f t="shared" si="1"/>
        <v>0</v>
      </c>
    </row>
    <row r="9" spans="1:9" ht="89.25">
      <c r="A9" s="149">
        <v>20</v>
      </c>
      <c r="B9" s="150" t="s">
        <v>825</v>
      </c>
      <c r="C9" s="150" t="s">
        <v>826</v>
      </c>
      <c r="D9" s="142">
        <v>164</v>
      </c>
      <c r="E9" s="150" t="s">
        <v>792</v>
      </c>
      <c r="F9" s="151">
        <v>0</v>
      </c>
      <c r="G9" s="151">
        <v>0</v>
      </c>
      <c r="H9" s="151">
        <f t="shared" si="0"/>
        <v>0</v>
      </c>
      <c r="I9" s="151">
        <f t="shared" si="1"/>
        <v>0</v>
      </c>
    </row>
    <row r="10" spans="1:9" ht="76.5">
      <c r="A10" s="149">
        <v>21</v>
      </c>
      <c r="B10" s="150" t="s">
        <v>827</v>
      </c>
      <c r="C10" s="150" t="s">
        <v>828</v>
      </c>
      <c r="D10" s="142">
        <v>80</v>
      </c>
      <c r="E10" s="150" t="s">
        <v>792</v>
      </c>
      <c r="F10" s="151">
        <v>0</v>
      </c>
      <c r="G10" s="151">
        <v>0</v>
      </c>
      <c r="H10" s="151">
        <f t="shared" si="0"/>
        <v>0</v>
      </c>
      <c r="I10" s="151">
        <f t="shared" si="1"/>
        <v>0</v>
      </c>
    </row>
    <row r="11" spans="1:9" ht="89.25">
      <c r="A11" s="149">
        <v>22</v>
      </c>
      <c r="B11" s="150" t="s">
        <v>829</v>
      </c>
      <c r="C11" s="150" t="s">
        <v>830</v>
      </c>
      <c r="D11" s="142">
        <v>80</v>
      </c>
      <c r="E11" s="150" t="s">
        <v>792</v>
      </c>
      <c r="F11" s="151">
        <v>0</v>
      </c>
      <c r="G11" s="151">
        <v>0</v>
      </c>
      <c r="H11" s="151">
        <f t="shared" si="0"/>
        <v>0</v>
      </c>
      <c r="I11" s="151">
        <f t="shared" si="1"/>
        <v>0</v>
      </c>
    </row>
    <row r="12" spans="1:9" ht="76.5">
      <c r="A12" s="149">
        <v>23</v>
      </c>
      <c r="B12" s="150" t="s">
        <v>831</v>
      </c>
      <c r="C12" s="150" t="s">
        <v>832</v>
      </c>
      <c r="D12" s="142">
        <v>36</v>
      </c>
      <c r="E12" s="150" t="s">
        <v>16</v>
      </c>
      <c r="F12" s="151">
        <v>0</v>
      </c>
      <c r="G12" s="151">
        <v>0</v>
      </c>
      <c r="H12" s="151">
        <f t="shared" si="0"/>
        <v>0</v>
      </c>
      <c r="I12" s="151">
        <f t="shared" si="1"/>
        <v>0</v>
      </c>
    </row>
    <row r="13" spans="1:9" ht="76.5">
      <c r="A13" s="149">
        <v>24</v>
      </c>
      <c r="B13" s="150" t="s">
        <v>833</v>
      </c>
      <c r="C13" s="150" t="s">
        <v>834</v>
      </c>
      <c r="D13" s="142">
        <v>1</v>
      </c>
      <c r="E13" s="150" t="s">
        <v>16</v>
      </c>
      <c r="F13" s="151">
        <v>0</v>
      </c>
      <c r="G13" s="151">
        <v>0</v>
      </c>
      <c r="H13" s="151">
        <f t="shared" si="0"/>
        <v>0</v>
      </c>
      <c r="I13" s="151">
        <f t="shared" si="1"/>
        <v>0</v>
      </c>
    </row>
    <row r="14" spans="1:9" ht="51">
      <c r="A14" s="149">
        <v>25</v>
      </c>
      <c r="B14" s="150" t="s">
        <v>835</v>
      </c>
      <c r="C14" s="150" t="s">
        <v>836</v>
      </c>
      <c r="D14" s="142">
        <v>58</v>
      </c>
      <c r="E14" s="150" t="s">
        <v>792</v>
      </c>
      <c r="F14" s="151">
        <v>0</v>
      </c>
      <c r="G14" s="151">
        <v>0</v>
      </c>
      <c r="H14" s="151">
        <f t="shared" si="0"/>
        <v>0</v>
      </c>
      <c r="I14" s="151">
        <f t="shared" si="1"/>
        <v>0</v>
      </c>
    </row>
    <row r="15" spans="1:9" ht="51">
      <c r="A15" s="149">
        <v>26</v>
      </c>
      <c r="B15" s="150" t="s">
        <v>837</v>
      </c>
      <c r="C15" s="150" t="s">
        <v>838</v>
      </c>
      <c r="D15" s="142">
        <v>65</v>
      </c>
      <c r="E15" s="150" t="s">
        <v>792</v>
      </c>
      <c r="F15" s="151">
        <v>0</v>
      </c>
      <c r="G15" s="151">
        <v>0</v>
      </c>
      <c r="H15" s="151">
        <f t="shared" si="0"/>
        <v>0</v>
      </c>
      <c r="I15" s="151">
        <f t="shared" si="1"/>
        <v>0</v>
      </c>
    </row>
    <row r="16" spans="1:9" ht="63.75">
      <c r="A16" s="149">
        <v>27</v>
      </c>
      <c r="B16" s="150" t="s">
        <v>839</v>
      </c>
      <c r="C16" s="150" t="s">
        <v>840</v>
      </c>
      <c r="D16" s="142">
        <v>18</v>
      </c>
      <c r="E16" s="150" t="s">
        <v>792</v>
      </c>
      <c r="F16" s="151">
        <v>0</v>
      </c>
      <c r="G16" s="151">
        <v>0</v>
      </c>
      <c r="H16" s="151">
        <f t="shared" si="0"/>
        <v>0</v>
      </c>
      <c r="I16" s="151">
        <f t="shared" si="1"/>
        <v>0</v>
      </c>
    </row>
    <row r="17" spans="1:9" ht="76.5">
      <c r="A17" s="149">
        <v>28</v>
      </c>
      <c r="B17" s="150" t="s">
        <v>841</v>
      </c>
      <c r="C17" s="150" t="s">
        <v>842</v>
      </c>
      <c r="D17" s="142">
        <v>12</v>
      </c>
      <c r="E17" s="150" t="s">
        <v>792</v>
      </c>
      <c r="F17" s="151">
        <v>0</v>
      </c>
      <c r="G17" s="151">
        <v>0</v>
      </c>
      <c r="H17" s="151">
        <f t="shared" si="0"/>
        <v>0</v>
      </c>
      <c r="I17" s="151">
        <f t="shared" si="1"/>
        <v>0</v>
      </c>
    </row>
    <row r="18" spans="1:9" ht="76.5">
      <c r="A18" s="149">
        <v>29</v>
      </c>
      <c r="B18" s="150" t="s">
        <v>843</v>
      </c>
      <c r="C18" s="150" t="s">
        <v>844</v>
      </c>
      <c r="D18" s="142">
        <v>75</v>
      </c>
      <c r="E18" s="150" t="s">
        <v>792</v>
      </c>
      <c r="F18" s="151">
        <v>0</v>
      </c>
      <c r="G18" s="151">
        <v>0</v>
      </c>
      <c r="H18" s="151">
        <f t="shared" si="0"/>
        <v>0</v>
      </c>
      <c r="I18" s="151">
        <f t="shared" si="1"/>
        <v>0</v>
      </c>
    </row>
    <row r="19" spans="1:9" ht="76.5">
      <c r="A19" s="149">
        <v>30</v>
      </c>
      <c r="B19" s="150" t="s">
        <v>845</v>
      </c>
      <c r="C19" s="150" t="s">
        <v>846</v>
      </c>
      <c r="D19" s="142">
        <v>50</v>
      </c>
      <c r="E19" s="150" t="s">
        <v>792</v>
      </c>
      <c r="F19" s="151">
        <v>0</v>
      </c>
      <c r="G19" s="151">
        <v>0</v>
      </c>
      <c r="H19" s="151">
        <f t="shared" si="0"/>
        <v>0</v>
      </c>
      <c r="I19" s="151">
        <f t="shared" si="1"/>
        <v>0</v>
      </c>
    </row>
    <row r="20" spans="1:9" ht="76.5">
      <c r="A20" s="149">
        <v>31</v>
      </c>
      <c r="B20" s="150" t="s">
        <v>847</v>
      </c>
      <c r="C20" s="150" t="s">
        <v>848</v>
      </c>
      <c r="D20" s="142">
        <v>12</v>
      </c>
      <c r="E20" s="150" t="s">
        <v>792</v>
      </c>
      <c r="F20" s="151">
        <v>0</v>
      </c>
      <c r="G20" s="151">
        <v>0</v>
      </c>
      <c r="H20" s="151">
        <f t="shared" si="0"/>
        <v>0</v>
      </c>
      <c r="I20" s="151">
        <f t="shared" si="1"/>
        <v>0</v>
      </c>
    </row>
    <row r="21" spans="1:9">
      <c r="C21" s="150" t="s">
        <v>25</v>
      </c>
      <c r="H21" s="151">
        <f>SUM(H2:H20)</f>
        <v>0</v>
      </c>
      <c r="I21" s="151">
        <f>SUM(I2:I20)</f>
        <v>0</v>
      </c>
    </row>
  </sheetData>
  <pageMargins left="0.15748031496062992" right="0.15748031496062992" top="0.78740157480314965" bottom="0.78740157480314965"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opLeftCell="A49" workbookViewId="0">
      <selection activeCell="F20" sqref="F20"/>
    </sheetView>
  </sheetViews>
  <sheetFormatPr defaultRowHeight="12.75"/>
  <cols>
    <col min="1" max="1" width="4.5703125" style="149" customWidth="1"/>
    <col min="2" max="2" width="9.28515625" style="150" customWidth="1"/>
    <col min="3" max="3" width="36.7109375" style="150" customWidth="1"/>
    <col min="4" max="4" width="6.7109375" style="142" customWidth="1"/>
    <col min="5" max="5" width="3.85546875" style="150" bestFit="1" customWidth="1"/>
    <col min="6" max="6" width="8.5703125" style="151" bestFit="1" customWidth="1"/>
    <col min="7" max="7" width="8.140625" style="151" bestFit="1" customWidth="1"/>
    <col min="8" max="8" width="11" style="151" customWidth="1"/>
    <col min="9" max="9" width="10.85546875" style="151" bestFit="1" customWidth="1"/>
    <col min="10" max="16384" width="9.140625" style="150"/>
  </cols>
  <sheetData>
    <row r="1" spans="1:9" s="146" customFormat="1" ht="25.5">
      <c r="A1" s="145" t="s">
        <v>3</v>
      </c>
      <c r="B1" s="146" t="s">
        <v>4</v>
      </c>
      <c r="C1" s="146" t="s">
        <v>5</v>
      </c>
      <c r="D1" s="147" t="s">
        <v>6</v>
      </c>
      <c r="E1" s="146" t="s">
        <v>7</v>
      </c>
      <c r="F1" s="148" t="s">
        <v>8</v>
      </c>
      <c r="G1" s="148" t="s">
        <v>9</v>
      </c>
      <c r="H1" s="148" t="s">
        <v>10</v>
      </c>
      <c r="I1" s="148" t="s">
        <v>11</v>
      </c>
    </row>
    <row r="2" spans="1:9" ht="38.25">
      <c r="A2" s="149">
        <v>32</v>
      </c>
      <c r="B2" s="150" t="s">
        <v>849</v>
      </c>
      <c r="C2" s="150" t="s">
        <v>850</v>
      </c>
      <c r="D2" s="142">
        <v>4</v>
      </c>
      <c r="E2" s="150" t="s">
        <v>723</v>
      </c>
      <c r="F2" s="151">
        <v>0</v>
      </c>
      <c r="G2" s="151">
        <v>0</v>
      </c>
      <c r="H2" s="151">
        <f>D2*F2</f>
        <v>0</v>
      </c>
      <c r="I2" s="151">
        <f t="shared" ref="I2:I32" si="0">D2*G2</f>
        <v>0</v>
      </c>
    </row>
    <row r="3" spans="1:9" ht="51">
      <c r="A3" s="149">
        <v>33</v>
      </c>
      <c r="B3" s="150" t="s">
        <v>851</v>
      </c>
      <c r="C3" s="150" t="s">
        <v>852</v>
      </c>
      <c r="D3" s="142">
        <v>1</v>
      </c>
      <c r="E3" s="150" t="s">
        <v>723</v>
      </c>
      <c r="F3" s="151">
        <v>0</v>
      </c>
      <c r="G3" s="151">
        <v>0</v>
      </c>
      <c r="H3" s="151">
        <f t="shared" ref="H3:H53" si="1">D3*F3</f>
        <v>0</v>
      </c>
      <c r="I3" s="151">
        <f t="shared" si="0"/>
        <v>0</v>
      </c>
    </row>
    <row r="4" spans="1:9" ht="38.25">
      <c r="A4" s="149">
        <v>34</v>
      </c>
      <c r="B4" s="150" t="s">
        <v>853</v>
      </c>
      <c r="C4" s="150" t="s">
        <v>854</v>
      </c>
      <c r="D4" s="142">
        <v>3</v>
      </c>
      <c r="E4" s="150" t="s">
        <v>723</v>
      </c>
      <c r="F4" s="151">
        <v>0</v>
      </c>
      <c r="G4" s="151">
        <v>0</v>
      </c>
      <c r="H4" s="151">
        <f t="shared" si="1"/>
        <v>0</v>
      </c>
      <c r="I4" s="151">
        <f t="shared" si="0"/>
        <v>0</v>
      </c>
    </row>
    <row r="5" spans="1:9" ht="51">
      <c r="A5" s="149">
        <v>35</v>
      </c>
      <c r="B5" s="150" t="s">
        <v>855</v>
      </c>
      <c r="C5" s="150" t="s">
        <v>856</v>
      </c>
      <c r="D5" s="142">
        <v>23</v>
      </c>
      <c r="E5" s="150" t="s">
        <v>723</v>
      </c>
      <c r="F5" s="151">
        <v>0</v>
      </c>
      <c r="G5" s="151">
        <v>0</v>
      </c>
      <c r="H5" s="151">
        <f t="shared" si="1"/>
        <v>0</v>
      </c>
      <c r="I5" s="151">
        <f t="shared" si="0"/>
        <v>0</v>
      </c>
    </row>
    <row r="6" spans="1:9" ht="51">
      <c r="A6" s="149">
        <v>36</v>
      </c>
      <c r="B6" s="150" t="s">
        <v>857</v>
      </c>
      <c r="C6" s="150" t="s">
        <v>858</v>
      </c>
      <c r="D6" s="142">
        <v>1</v>
      </c>
      <c r="E6" s="150" t="s">
        <v>723</v>
      </c>
      <c r="F6" s="151">
        <v>0</v>
      </c>
      <c r="G6" s="151">
        <v>0</v>
      </c>
      <c r="H6" s="151">
        <f t="shared" si="1"/>
        <v>0</v>
      </c>
      <c r="I6" s="151">
        <f t="shared" si="0"/>
        <v>0</v>
      </c>
    </row>
    <row r="7" spans="1:9" ht="38.25">
      <c r="A7" s="149">
        <v>37</v>
      </c>
      <c r="B7" s="150" t="s">
        <v>859</v>
      </c>
      <c r="C7" s="150" t="s">
        <v>860</v>
      </c>
      <c r="D7" s="142">
        <v>5</v>
      </c>
      <c r="E7" s="150" t="s">
        <v>723</v>
      </c>
      <c r="F7" s="151">
        <v>0</v>
      </c>
      <c r="G7" s="151">
        <v>0</v>
      </c>
      <c r="H7" s="151">
        <f t="shared" si="1"/>
        <v>0</v>
      </c>
      <c r="I7" s="151">
        <f t="shared" si="0"/>
        <v>0</v>
      </c>
    </row>
    <row r="8" spans="1:9" ht="51">
      <c r="A8" s="149">
        <v>38</v>
      </c>
      <c r="B8" s="150" t="s">
        <v>861</v>
      </c>
      <c r="C8" s="150" t="s">
        <v>862</v>
      </c>
      <c r="D8" s="142">
        <v>2</v>
      </c>
      <c r="E8" s="150" t="s">
        <v>723</v>
      </c>
      <c r="F8" s="151">
        <v>0</v>
      </c>
      <c r="G8" s="151">
        <v>0</v>
      </c>
      <c r="H8" s="151">
        <f t="shared" si="1"/>
        <v>0</v>
      </c>
      <c r="I8" s="151">
        <f t="shared" si="0"/>
        <v>0</v>
      </c>
    </row>
    <row r="9" spans="1:9" ht="38.25">
      <c r="A9" s="149">
        <v>39</v>
      </c>
      <c r="B9" s="150" t="s">
        <v>863</v>
      </c>
      <c r="C9" s="150" t="s">
        <v>864</v>
      </c>
      <c r="D9" s="142">
        <v>4</v>
      </c>
      <c r="E9" s="150" t="s">
        <v>723</v>
      </c>
      <c r="F9" s="151">
        <v>0</v>
      </c>
      <c r="G9" s="151">
        <v>0</v>
      </c>
      <c r="H9" s="151">
        <f t="shared" si="1"/>
        <v>0</v>
      </c>
      <c r="I9" s="151">
        <f t="shared" si="0"/>
        <v>0</v>
      </c>
    </row>
    <row r="10" spans="1:9" ht="51">
      <c r="A10" s="149">
        <v>40</v>
      </c>
      <c r="B10" s="150" t="s">
        <v>865</v>
      </c>
      <c r="C10" s="150" t="s">
        <v>866</v>
      </c>
      <c r="D10" s="142">
        <v>2</v>
      </c>
      <c r="E10" s="150" t="s">
        <v>723</v>
      </c>
      <c r="F10" s="151">
        <v>0</v>
      </c>
      <c r="G10" s="151">
        <v>0</v>
      </c>
      <c r="H10" s="151">
        <f t="shared" si="1"/>
        <v>0</v>
      </c>
      <c r="I10" s="151">
        <f t="shared" si="0"/>
        <v>0</v>
      </c>
    </row>
    <row r="11" spans="1:9" ht="51">
      <c r="A11" s="149">
        <v>41</v>
      </c>
      <c r="B11" s="150" t="s">
        <v>867</v>
      </c>
      <c r="C11" s="150" t="s">
        <v>868</v>
      </c>
      <c r="D11" s="142">
        <v>10</v>
      </c>
      <c r="E11" s="150" t="s">
        <v>723</v>
      </c>
      <c r="F11" s="151">
        <v>0</v>
      </c>
      <c r="G11" s="151">
        <v>0</v>
      </c>
      <c r="H11" s="151">
        <f t="shared" si="1"/>
        <v>0</v>
      </c>
      <c r="I11" s="151">
        <f t="shared" si="0"/>
        <v>0</v>
      </c>
    </row>
    <row r="12" spans="1:9" ht="51">
      <c r="A12" s="149">
        <v>42</v>
      </c>
      <c r="B12" s="150" t="s">
        <v>869</v>
      </c>
      <c r="C12" s="150" t="s">
        <v>870</v>
      </c>
      <c r="D12" s="142">
        <v>1</v>
      </c>
      <c r="E12" s="150" t="s">
        <v>723</v>
      </c>
      <c r="F12" s="151">
        <v>0</v>
      </c>
      <c r="G12" s="151">
        <v>0</v>
      </c>
      <c r="H12" s="151">
        <f t="shared" si="1"/>
        <v>0</v>
      </c>
      <c r="I12" s="151">
        <f t="shared" si="0"/>
        <v>0</v>
      </c>
    </row>
    <row r="13" spans="1:9" ht="51">
      <c r="A13" s="149">
        <v>43</v>
      </c>
      <c r="B13" s="150" t="s">
        <v>871</v>
      </c>
      <c r="C13" s="150" t="s">
        <v>872</v>
      </c>
      <c r="D13" s="142">
        <v>1</v>
      </c>
      <c r="E13" s="150" t="s">
        <v>723</v>
      </c>
      <c r="F13" s="151">
        <v>0</v>
      </c>
      <c r="G13" s="151">
        <v>0</v>
      </c>
      <c r="H13" s="151">
        <f t="shared" si="1"/>
        <v>0</v>
      </c>
      <c r="I13" s="151">
        <f t="shared" si="0"/>
        <v>0</v>
      </c>
    </row>
    <row r="14" spans="1:9" ht="63.75">
      <c r="A14" s="149">
        <v>44</v>
      </c>
      <c r="B14" s="150" t="s">
        <v>873</v>
      </c>
      <c r="C14" s="150" t="s">
        <v>874</v>
      </c>
      <c r="D14" s="142">
        <v>1</v>
      </c>
      <c r="E14" s="150" t="s">
        <v>723</v>
      </c>
      <c r="F14" s="151">
        <v>0</v>
      </c>
      <c r="G14" s="151">
        <v>0</v>
      </c>
      <c r="H14" s="151">
        <f t="shared" si="1"/>
        <v>0</v>
      </c>
      <c r="I14" s="151">
        <f t="shared" si="0"/>
        <v>0</v>
      </c>
    </row>
    <row r="15" spans="1:9" ht="51">
      <c r="A15" s="149">
        <v>45</v>
      </c>
      <c r="B15" s="150" t="s">
        <v>875</v>
      </c>
      <c r="C15" s="150" t="s">
        <v>876</v>
      </c>
      <c r="D15" s="142">
        <v>1</v>
      </c>
      <c r="E15" s="150" t="s">
        <v>723</v>
      </c>
      <c r="F15" s="151">
        <v>0</v>
      </c>
      <c r="G15" s="151">
        <v>0</v>
      </c>
      <c r="H15" s="151">
        <f t="shared" si="1"/>
        <v>0</v>
      </c>
      <c r="I15" s="151">
        <f t="shared" si="0"/>
        <v>0</v>
      </c>
    </row>
    <row r="16" spans="1:9" ht="51">
      <c r="A16" s="149">
        <v>46</v>
      </c>
      <c r="B16" s="150" t="s">
        <v>877</v>
      </c>
      <c r="C16" s="150" t="s">
        <v>878</v>
      </c>
      <c r="D16" s="142">
        <v>1</v>
      </c>
      <c r="E16" s="150" t="s">
        <v>723</v>
      </c>
      <c r="F16" s="151">
        <v>0</v>
      </c>
      <c r="G16" s="151">
        <v>0</v>
      </c>
      <c r="H16" s="151">
        <f t="shared" si="1"/>
        <v>0</v>
      </c>
      <c r="I16" s="151">
        <f t="shared" si="0"/>
        <v>0</v>
      </c>
    </row>
    <row r="17" spans="1:9" ht="114.75">
      <c r="A17" s="149">
        <v>47</v>
      </c>
      <c r="B17" s="150" t="s">
        <v>879</v>
      </c>
      <c r="C17" s="150" t="s">
        <v>880</v>
      </c>
      <c r="D17" s="142">
        <v>2</v>
      </c>
      <c r="E17" s="150" t="s">
        <v>723</v>
      </c>
      <c r="F17" s="151">
        <v>0</v>
      </c>
      <c r="G17" s="151">
        <v>0</v>
      </c>
      <c r="H17" s="151">
        <f t="shared" si="1"/>
        <v>0</v>
      </c>
      <c r="I17" s="151">
        <f t="shared" si="0"/>
        <v>0</v>
      </c>
    </row>
    <row r="18" spans="1:9" ht="102">
      <c r="A18" s="149">
        <v>48</v>
      </c>
      <c r="B18" s="150" t="s">
        <v>881</v>
      </c>
      <c r="C18" s="150" t="s">
        <v>882</v>
      </c>
      <c r="D18" s="142">
        <v>1</v>
      </c>
      <c r="E18" s="150" t="s">
        <v>723</v>
      </c>
      <c r="F18" s="151">
        <v>0</v>
      </c>
      <c r="G18" s="151">
        <v>0</v>
      </c>
      <c r="H18" s="151">
        <f t="shared" si="1"/>
        <v>0</v>
      </c>
      <c r="I18" s="151">
        <f t="shared" si="0"/>
        <v>0</v>
      </c>
    </row>
    <row r="19" spans="1:9" ht="114.75">
      <c r="A19" s="149">
        <v>49</v>
      </c>
      <c r="B19" s="150" t="s">
        <v>883</v>
      </c>
      <c r="C19" s="150" t="s">
        <v>884</v>
      </c>
      <c r="D19" s="142">
        <v>1</v>
      </c>
      <c r="E19" s="150" t="s">
        <v>723</v>
      </c>
      <c r="F19" s="151">
        <v>0</v>
      </c>
      <c r="G19" s="151">
        <v>0</v>
      </c>
      <c r="H19" s="151">
        <f t="shared" si="1"/>
        <v>0</v>
      </c>
      <c r="I19" s="151">
        <f t="shared" si="0"/>
        <v>0</v>
      </c>
    </row>
    <row r="20" spans="1:9" ht="127.5">
      <c r="A20" s="149">
        <v>50</v>
      </c>
      <c r="B20" s="150" t="s">
        <v>885</v>
      </c>
      <c r="C20" s="150" t="s">
        <v>886</v>
      </c>
      <c r="D20" s="142">
        <v>5</v>
      </c>
      <c r="E20" s="150" t="s">
        <v>723</v>
      </c>
      <c r="F20" s="151">
        <v>0</v>
      </c>
      <c r="G20" s="151">
        <v>0</v>
      </c>
      <c r="H20" s="151">
        <f t="shared" si="1"/>
        <v>0</v>
      </c>
      <c r="I20" s="151">
        <f t="shared" si="0"/>
        <v>0</v>
      </c>
    </row>
    <row r="21" spans="1:9" ht="127.5">
      <c r="A21" s="149">
        <v>51</v>
      </c>
      <c r="B21" s="150" t="s">
        <v>887</v>
      </c>
      <c r="C21" s="150" t="s">
        <v>888</v>
      </c>
      <c r="D21" s="142">
        <v>1</v>
      </c>
      <c r="E21" s="150" t="s">
        <v>723</v>
      </c>
      <c r="F21" s="151">
        <v>0</v>
      </c>
      <c r="G21" s="151">
        <v>0</v>
      </c>
      <c r="H21" s="151">
        <f t="shared" si="1"/>
        <v>0</v>
      </c>
      <c r="I21" s="151">
        <f t="shared" si="0"/>
        <v>0</v>
      </c>
    </row>
    <row r="22" spans="1:9" ht="153">
      <c r="A22" s="149">
        <v>52</v>
      </c>
      <c r="B22" s="150" t="s">
        <v>889</v>
      </c>
      <c r="C22" s="150" t="s">
        <v>890</v>
      </c>
      <c r="D22" s="142">
        <v>1</v>
      </c>
      <c r="E22" s="150" t="s">
        <v>723</v>
      </c>
      <c r="F22" s="151">
        <v>0</v>
      </c>
      <c r="G22" s="151">
        <v>0</v>
      </c>
      <c r="H22" s="151">
        <f t="shared" si="1"/>
        <v>0</v>
      </c>
      <c r="I22" s="151">
        <f t="shared" si="0"/>
        <v>0</v>
      </c>
    </row>
    <row r="23" spans="1:9" ht="114.75">
      <c r="A23" s="149">
        <v>53</v>
      </c>
      <c r="B23" s="150" t="s">
        <v>891</v>
      </c>
      <c r="C23" s="150" t="s">
        <v>892</v>
      </c>
      <c r="D23" s="142">
        <v>1</v>
      </c>
      <c r="E23" s="150" t="s">
        <v>723</v>
      </c>
      <c r="F23" s="151">
        <v>0</v>
      </c>
      <c r="G23" s="151">
        <v>0</v>
      </c>
      <c r="H23" s="151">
        <f t="shared" si="1"/>
        <v>0</v>
      </c>
      <c r="I23" s="151">
        <f t="shared" si="0"/>
        <v>0</v>
      </c>
    </row>
    <row r="24" spans="1:9" ht="140.25">
      <c r="A24" s="149">
        <v>54</v>
      </c>
      <c r="B24" s="150" t="s">
        <v>893</v>
      </c>
      <c r="C24" s="150" t="s">
        <v>894</v>
      </c>
      <c r="D24" s="142">
        <v>4</v>
      </c>
      <c r="E24" s="150" t="s">
        <v>723</v>
      </c>
      <c r="F24" s="151">
        <v>0</v>
      </c>
      <c r="G24" s="151">
        <v>0</v>
      </c>
      <c r="H24" s="151">
        <f t="shared" si="1"/>
        <v>0</v>
      </c>
      <c r="I24" s="151">
        <f t="shared" si="0"/>
        <v>0</v>
      </c>
    </row>
    <row r="25" spans="1:9" ht="102">
      <c r="A25" s="149">
        <v>55</v>
      </c>
      <c r="B25" s="150" t="s">
        <v>895</v>
      </c>
      <c r="C25" s="150" t="s">
        <v>896</v>
      </c>
      <c r="D25" s="142">
        <v>1</v>
      </c>
      <c r="E25" s="150" t="s">
        <v>723</v>
      </c>
      <c r="F25" s="151">
        <v>0</v>
      </c>
      <c r="G25" s="151">
        <v>0</v>
      </c>
      <c r="H25" s="151">
        <f t="shared" si="1"/>
        <v>0</v>
      </c>
      <c r="I25" s="151">
        <f t="shared" si="0"/>
        <v>0</v>
      </c>
    </row>
    <row r="26" spans="1:9" ht="25.5">
      <c r="A26" s="149">
        <v>56</v>
      </c>
      <c r="B26" s="150" t="s">
        <v>897</v>
      </c>
      <c r="C26" s="150" t="s">
        <v>898</v>
      </c>
      <c r="D26" s="142">
        <v>3</v>
      </c>
      <c r="E26" s="150" t="s">
        <v>723</v>
      </c>
      <c r="F26" s="151">
        <v>0</v>
      </c>
      <c r="G26" s="151">
        <v>0</v>
      </c>
      <c r="H26" s="151">
        <f t="shared" si="1"/>
        <v>0</v>
      </c>
      <c r="I26" s="151">
        <f t="shared" si="0"/>
        <v>0</v>
      </c>
    </row>
    <row r="27" spans="1:9" ht="25.5">
      <c r="A27" s="149">
        <v>57</v>
      </c>
      <c r="B27" s="150" t="s">
        <v>899</v>
      </c>
      <c r="C27" s="150" t="s">
        <v>900</v>
      </c>
      <c r="D27" s="142">
        <v>4</v>
      </c>
      <c r="E27" s="150" t="s">
        <v>723</v>
      </c>
      <c r="F27" s="151">
        <v>0</v>
      </c>
      <c r="G27" s="151">
        <v>0</v>
      </c>
      <c r="H27" s="151">
        <f t="shared" si="1"/>
        <v>0</v>
      </c>
      <c r="I27" s="151">
        <f t="shared" si="0"/>
        <v>0</v>
      </c>
    </row>
    <row r="28" spans="1:9" ht="25.5">
      <c r="A28" s="149">
        <v>58</v>
      </c>
      <c r="B28" s="150" t="s">
        <v>901</v>
      </c>
      <c r="C28" s="150" t="s">
        <v>902</v>
      </c>
      <c r="D28" s="142">
        <v>2</v>
      </c>
      <c r="E28" s="150" t="s">
        <v>723</v>
      </c>
      <c r="F28" s="151">
        <v>0</v>
      </c>
      <c r="G28" s="151">
        <v>0</v>
      </c>
      <c r="H28" s="151">
        <f t="shared" si="1"/>
        <v>0</v>
      </c>
      <c r="I28" s="151">
        <f t="shared" si="0"/>
        <v>0</v>
      </c>
    </row>
    <row r="29" spans="1:9" ht="25.5">
      <c r="A29" s="149">
        <v>59</v>
      </c>
      <c r="B29" s="150" t="s">
        <v>903</v>
      </c>
      <c r="C29" s="150" t="s">
        <v>904</v>
      </c>
      <c r="D29" s="142">
        <v>2</v>
      </c>
      <c r="E29" s="150" t="s">
        <v>723</v>
      </c>
      <c r="F29" s="151">
        <v>0</v>
      </c>
      <c r="G29" s="151">
        <v>0</v>
      </c>
      <c r="H29" s="151">
        <f t="shared" si="1"/>
        <v>0</v>
      </c>
      <c r="I29" s="151">
        <f t="shared" si="0"/>
        <v>0</v>
      </c>
    </row>
    <row r="30" spans="1:9" ht="25.5">
      <c r="A30" s="149">
        <v>60</v>
      </c>
      <c r="B30" s="150" t="s">
        <v>905</v>
      </c>
      <c r="C30" s="150" t="s">
        <v>906</v>
      </c>
      <c r="D30" s="142">
        <v>2</v>
      </c>
      <c r="E30" s="150" t="s">
        <v>723</v>
      </c>
      <c r="F30" s="151">
        <v>0</v>
      </c>
      <c r="G30" s="151">
        <v>0</v>
      </c>
      <c r="H30" s="151">
        <f t="shared" si="1"/>
        <v>0</v>
      </c>
      <c r="I30" s="151">
        <f t="shared" si="0"/>
        <v>0</v>
      </c>
    </row>
    <row r="31" spans="1:9" ht="25.5">
      <c r="A31" s="149">
        <v>61</v>
      </c>
      <c r="B31" s="150" t="s">
        <v>907</v>
      </c>
      <c r="C31" s="150" t="s">
        <v>908</v>
      </c>
      <c r="D31" s="142">
        <v>3</v>
      </c>
      <c r="E31" s="150" t="s">
        <v>723</v>
      </c>
      <c r="F31" s="151">
        <v>0</v>
      </c>
      <c r="G31" s="151">
        <v>0</v>
      </c>
      <c r="H31" s="151">
        <f t="shared" si="1"/>
        <v>0</v>
      </c>
      <c r="I31" s="151">
        <f t="shared" si="0"/>
        <v>0</v>
      </c>
    </row>
    <row r="32" spans="1:9" ht="76.5">
      <c r="A32" s="149">
        <v>62</v>
      </c>
      <c r="B32" s="150" t="s">
        <v>909</v>
      </c>
      <c r="C32" s="150" t="s">
        <v>910</v>
      </c>
      <c r="D32" s="142">
        <v>3</v>
      </c>
      <c r="E32" s="150" t="s">
        <v>723</v>
      </c>
      <c r="F32" s="151">
        <v>0</v>
      </c>
      <c r="G32" s="151">
        <v>0</v>
      </c>
      <c r="H32" s="151">
        <f t="shared" si="1"/>
        <v>0</v>
      </c>
      <c r="I32" s="151">
        <f t="shared" si="0"/>
        <v>0</v>
      </c>
    </row>
    <row r="33" spans="1:9" ht="25.5">
      <c r="A33" s="149">
        <v>63</v>
      </c>
      <c r="B33" s="150" t="s">
        <v>911</v>
      </c>
      <c r="C33" s="150" t="s">
        <v>912</v>
      </c>
      <c r="D33" s="142">
        <v>4</v>
      </c>
      <c r="E33" s="150" t="s">
        <v>723</v>
      </c>
      <c r="F33" s="151">
        <v>0</v>
      </c>
      <c r="G33" s="151">
        <v>0</v>
      </c>
      <c r="H33" s="151">
        <f t="shared" si="1"/>
        <v>0</v>
      </c>
      <c r="I33" s="151">
        <f>D33*G33</f>
        <v>0</v>
      </c>
    </row>
    <row r="34" spans="1:9" ht="63.75">
      <c r="A34" s="149">
        <v>64</v>
      </c>
      <c r="B34" s="150" t="s">
        <v>913</v>
      </c>
      <c r="C34" s="150" t="s">
        <v>914</v>
      </c>
      <c r="D34" s="142">
        <v>11</v>
      </c>
      <c r="E34" s="150" t="s">
        <v>723</v>
      </c>
      <c r="F34" s="151">
        <v>0</v>
      </c>
      <c r="G34" s="151">
        <v>0</v>
      </c>
      <c r="H34" s="151">
        <f t="shared" si="1"/>
        <v>0</v>
      </c>
      <c r="I34" s="151">
        <f>D34*G34</f>
        <v>0</v>
      </c>
    </row>
    <row r="35" spans="1:9" ht="51">
      <c r="A35" s="149">
        <v>65</v>
      </c>
      <c r="B35" s="150" t="s">
        <v>915</v>
      </c>
      <c r="C35" s="150" t="s">
        <v>916</v>
      </c>
      <c r="D35" s="142">
        <v>2</v>
      </c>
      <c r="E35" s="150" t="s">
        <v>723</v>
      </c>
      <c r="F35" s="151">
        <v>0</v>
      </c>
      <c r="G35" s="151">
        <v>0</v>
      </c>
      <c r="H35" s="151">
        <f t="shared" si="1"/>
        <v>0</v>
      </c>
      <c r="I35" s="151">
        <f>D35*G35</f>
        <v>0</v>
      </c>
    </row>
    <row r="36" spans="1:9" ht="63.75">
      <c r="A36" s="149">
        <v>66</v>
      </c>
      <c r="B36" s="150" t="s">
        <v>917</v>
      </c>
      <c r="C36" s="150" t="s">
        <v>918</v>
      </c>
      <c r="D36" s="142">
        <v>1</v>
      </c>
      <c r="E36" s="150" t="s">
        <v>723</v>
      </c>
      <c r="F36" s="151">
        <v>0</v>
      </c>
      <c r="G36" s="151">
        <v>0</v>
      </c>
      <c r="H36" s="151">
        <f t="shared" si="1"/>
        <v>0</v>
      </c>
      <c r="I36" s="151">
        <f>D36*G36</f>
        <v>0</v>
      </c>
    </row>
    <row r="37" spans="1:9" ht="51">
      <c r="A37" s="149">
        <v>67</v>
      </c>
      <c r="B37" s="150" t="s">
        <v>919</v>
      </c>
      <c r="C37" s="150" t="s">
        <v>920</v>
      </c>
      <c r="D37" s="142">
        <v>1</v>
      </c>
      <c r="E37" s="150" t="s">
        <v>723</v>
      </c>
      <c r="F37" s="151">
        <v>0</v>
      </c>
      <c r="G37" s="151">
        <v>0</v>
      </c>
      <c r="H37" s="151">
        <f t="shared" si="1"/>
        <v>0</v>
      </c>
      <c r="I37" s="151">
        <f t="shared" ref="I37:I53" si="2">D37*G37</f>
        <v>0</v>
      </c>
    </row>
    <row r="38" spans="1:9" ht="63.75">
      <c r="A38" s="149">
        <v>68</v>
      </c>
      <c r="B38" s="150" t="s">
        <v>921</v>
      </c>
      <c r="C38" s="150" t="s">
        <v>922</v>
      </c>
      <c r="D38" s="142">
        <v>6</v>
      </c>
      <c r="E38" s="150" t="s">
        <v>723</v>
      </c>
      <c r="F38" s="151">
        <v>0</v>
      </c>
      <c r="G38" s="151">
        <v>0</v>
      </c>
      <c r="H38" s="151">
        <f t="shared" si="1"/>
        <v>0</v>
      </c>
      <c r="I38" s="151">
        <f t="shared" si="2"/>
        <v>0</v>
      </c>
    </row>
    <row r="39" spans="1:9" ht="51">
      <c r="A39" s="149">
        <v>69</v>
      </c>
      <c r="B39" s="150" t="s">
        <v>923</v>
      </c>
      <c r="C39" s="150" t="s">
        <v>924</v>
      </c>
      <c r="D39" s="142">
        <v>5</v>
      </c>
      <c r="E39" s="150" t="s">
        <v>723</v>
      </c>
      <c r="F39" s="151">
        <v>0</v>
      </c>
      <c r="G39" s="151">
        <v>0</v>
      </c>
      <c r="H39" s="151">
        <f t="shared" si="1"/>
        <v>0</v>
      </c>
      <c r="I39" s="151">
        <f t="shared" si="2"/>
        <v>0</v>
      </c>
    </row>
    <row r="40" spans="1:9" ht="51">
      <c r="A40" s="149">
        <v>70</v>
      </c>
      <c r="B40" s="150" t="s">
        <v>925</v>
      </c>
      <c r="C40" s="150" t="s">
        <v>926</v>
      </c>
      <c r="D40" s="142">
        <v>1</v>
      </c>
      <c r="E40" s="150" t="s">
        <v>723</v>
      </c>
      <c r="F40" s="151">
        <v>0</v>
      </c>
      <c r="G40" s="151">
        <v>0</v>
      </c>
      <c r="H40" s="151">
        <f t="shared" si="1"/>
        <v>0</v>
      </c>
      <c r="I40" s="151">
        <f t="shared" si="2"/>
        <v>0</v>
      </c>
    </row>
    <row r="41" spans="1:9" ht="51">
      <c r="A41" s="149">
        <v>71</v>
      </c>
      <c r="B41" s="150" t="s">
        <v>927</v>
      </c>
      <c r="C41" s="150" t="s">
        <v>928</v>
      </c>
      <c r="D41" s="142">
        <v>6</v>
      </c>
      <c r="E41" s="150" t="s">
        <v>723</v>
      </c>
      <c r="F41" s="151">
        <v>0</v>
      </c>
      <c r="G41" s="151">
        <v>0</v>
      </c>
      <c r="H41" s="151">
        <f t="shared" si="1"/>
        <v>0</v>
      </c>
      <c r="I41" s="151">
        <f t="shared" si="2"/>
        <v>0</v>
      </c>
    </row>
    <row r="42" spans="1:9" ht="76.5">
      <c r="A42" s="149">
        <v>72</v>
      </c>
      <c r="B42" s="150" t="s">
        <v>929</v>
      </c>
      <c r="C42" s="150" t="s">
        <v>930</v>
      </c>
      <c r="D42" s="142">
        <v>5</v>
      </c>
      <c r="E42" s="150" t="s">
        <v>723</v>
      </c>
      <c r="F42" s="151">
        <v>0</v>
      </c>
      <c r="G42" s="151">
        <v>0</v>
      </c>
      <c r="H42" s="151">
        <f t="shared" si="1"/>
        <v>0</v>
      </c>
      <c r="I42" s="151">
        <f t="shared" si="2"/>
        <v>0</v>
      </c>
    </row>
    <row r="43" spans="1:9" ht="25.5">
      <c r="A43" s="149">
        <v>73</v>
      </c>
      <c r="B43" s="150" t="s">
        <v>931</v>
      </c>
      <c r="C43" s="150" t="s">
        <v>932</v>
      </c>
      <c r="D43" s="142">
        <v>5</v>
      </c>
      <c r="E43" s="150" t="s">
        <v>723</v>
      </c>
      <c r="F43" s="151">
        <v>0</v>
      </c>
      <c r="G43" s="151">
        <v>0</v>
      </c>
      <c r="H43" s="151">
        <f t="shared" si="1"/>
        <v>0</v>
      </c>
      <c r="I43" s="151">
        <f t="shared" si="2"/>
        <v>0</v>
      </c>
    </row>
    <row r="44" spans="1:9" ht="25.5">
      <c r="A44" s="149">
        <v>74</v>
      </c>
      <c r="B44" s="150" t="s">
        <v>933</v>
      </c>
      <c r="C44" s="150" t="s">
        <v>934</v>
      </c>
      <c r="D44" s="142">
        <v>5</v>
      </c>
      <c r="E44" s="150" t="s">
        <v>723</v>
      </c>
      <c r="F44" s="151">
        <v>0</v>
      </c>
      <c r="G44" s="151">
        <v>0</v>
      </c>
      <c r="H44" s="151">
        <f t="shared" si="1"/>
        <v>0</v>
      </c>
      <c r="I44" s="151">
        <f t="shared" si="2"/>
        <v>0</v>
      </c>
    </row>
    <row r="45" spans="1:9" ht="25.5">
      <c r="A45" s="149">
        <v>75</v>
      </c>
      <c r="B45" s="150" t="s">
        <v>935</v>
      </c>
      <c r="C45" s="150" t="s">
        <v>936</v>
      </c>
      <c r="D45" s="142">
        <v>1</v>
      </c>
      <c r="E45" s="150" t="s">
        <v>937</v>
      </c>
      <c r="F45" s="151">
        <v>0</v>
      </c>
      <c r="G45" s="151">
        <v>0</v>
      </c>
      <c r="H45" s="151">
        <f t="shared" si="1"/>
        <v>0</v>
      </c>
      <c r="I45" s="151">
        <f t="shared" si="2"/>
        <v>0</v>
      </c>
    </row>
    <row r="46" spans="1:9" ht="25.5">
      <c r="A46" s="149">
        <v>76</v>
      </c>
      <c r="B46" s="150" t="s">
        <v>938</v>
      </c>
      <c r="C46" s="150" t="s">
        <v>939</v>
      </c>
      <c r="D46" s="142">
        <v>1</v>
      </c>
      <c r="E46" s="150" t="s">
        <v>937</v>
      </c>
      <c r="F46" s="151">
        <v>0</v>
      </c>
      <c r="G46" s="151">
        <v>0</v>
      </c>
      <c r="H46" s="151">
        <f t="shared" si="1"/>
        <v>0</v>
      </c>
      <c r="I46" s="151">
        <f t="shared" si="2"/>
        <v>0</v>
      </c>
    </row>
    <row r="47" spans="1:9" ht="25.5">
      <c r="A47" s="149">
        <v>77</v>
      </c>
      <c r="B47" s="150" t="s">
        <v>940</v>
      </c>
      <c r="C47" s="150" t="s">
        <v>941</v>
      </c>
      <c r="D47" s="142">
        <v>1</v>
      </c>
      <c r="E47" s="150" t="s">
        <v>937</v>
      </c>
      <c r="F47" s="151">
        <v>0</v>
      </c>
      <c r="G47" s="151">
        <v>0</v>
      </c>
      <c r="H47" s="151">
        <f t="shared" si="1"/>
        <v>0</v>
      </c>
      <c r="I47" s="151">
        <f t="shared" si="2"/>
        <v>0</v>
      </c>
    </row>
    <row r="48" spans="1:9" ht="38.25">
      <c r="A48" s="149">
        <v>78</v>
      </c>
      <c r="B48" s="150" t="s">
        <v>942</v>
      </c>
      <c r="C48" s="150" t="s">
        <v>943</v>
      </c>
      <c r="D48" s="142">
        <v>1</v>
      </c>
      <c r="E48" s="150" t="s">
        <v>937</v>
      </c>
      <c r="F48" s="151">
        <v>0</v>
      </c>
      <c r="G48" s="151">
        <v>0</v>
      </c>
      <c r="H48" s="151">
        <f t="shared" si="1"/>
        <v>0</v>
      </c>
      <c r="I48" s="151">
        <f t="shared" si="2"/>
        <v>0</v>
      </c>
    </row>
    <row r="49" spans="1:9" ht="25.5">
      <c r="A49" s="149">
        <v>79</v>
      </c>
      <c r="B49" s="150" t="s">
        <v>944</v>
      </c>
      <c r="C49" s="150" t="s">
        <v>945</v>
      </c>
      <c r="D49" s="142">
        <v>1</v>
      </c>
      <c r="E49" s="150" t="s">
        <v>937</v>
      </c>
      <c r="F49" s="151">
        <v>0</v>
      </c>
      <c r="G49" s="151">
        <v>0</v>
      </c>
      <c r="H49" s="151">
        <f t="shared" si="1"/>
        <v>0</v>
      </c>
      <c r="I49" s="151">
        <f t="shared" si="2"/>
        <v>0</v>
      </c>
    </row>
    <row r="50" spans="1:9" ht="25.5">
      <c r="A50" s="149">
        <v>80</v>
      </c>
      <c r="B50" s="150" t="s">
        <v>946</v>
      </c>
      <c r="C50" s="150" t="s">
        <v>947</v>
      </c>
      <c r="D50" s="142">
        <v>1</v>
      </c>
      <c r="E50" s="150" t="s">
        <v>937</v>
      </c>
      <c r="F50" s="151">
        <v>0</v>
      </c>
      <c r="G50" s="151">
        <v>0</v>
      </c>
      <c r="H50" s="151">
        <f t="shared" si="1"/>
        <v>0</v>
      </c>
      <c r="I50" s="151">
        <f t="shared" si="2"/>
        <v>0</v>
      </c>
    </row>
    <row r="51" spans="1:9" ht="25.5">
      <c r="A51" s="149">
        <v>81</v>
      </c>
      <c r="B51" s="150" t="s">
        <v>948</v>
      </c>
      <c r="C51" s="150" t="s">
        <v>949</v>
      </c>
      <c r="D51" s="142">
        <v>1</v>
      </c>
      <c r="E51" s="150" t="s">
        <v>937</v>
      </c>
      <c r="F51" s="151">
        <v>0</v>
      </c>
      <c r="G51" s="151">
        <v>0</v>
      </c>
      <c r="H51" s="151">
        <f t="shared" si="1"/>
        <v>0</v>
      </c>
      <c r="I51" s="151">
        <f t="shared" si="2"/>
        <v>0</v>
      </c>
    </row>
    <row r="52" spans="1:9" ht="51">
      <c r="A52" s="149">
        <v>82</v>
      </c>
      <c r="B52" s="150" t="s">
        <v>950</v>
      </c>
      <c r="C52" s="150" t="s">
        <v>951</v>
      </c>
      <c r="D52" s="142">
        <v>1</v>
      </c>
      <c r="E52" s="150" t="s">
        <v>937</v>
      </c>
      <c r="F52" s="151">
        <v>0</v>
      </c>
      <c r="G52" s="151">
        <v>0</v>
      </c>
      <c r="H52" s="151">
        <f t="shared" si="1"/>
        <v>0</v>
      </c>
      <c r="I52" s="151">
        <f t="shared" si="2"/>
        <v>0</v>
      </c>
    </row>
    <row r="53" spans="1:9" ht="25.5">
      <c r="A53" s="149">
        <v>83</v>
      </c>
      <c r="B53" s="150" t="s">
        <v>952</v>
      </c>
      <c r="C53" s="150" t="s">
        <v>953</v>
      </c>
      <c r="D53" s="142">
        <v>1</v>
      </c>
      <c r="E53" s="150" t="s">
        <v>937</v>
      </c>
      <c r="F53" s="151">
        <v>0</v>
      </c>
      <c r="G53" s="151">
        <v>0</v>
      </c>
      <c r="H53" s="151">
        <f t="shared" si="1"/>
        <v>0</v>
      </c>
      <c r="I53" s="151">
        <f t="shared" si="2"/>
        <v>0</v>
      </c>
    </row>
    <row r="54" spans="1:9">
      <c r="C54" s="150" t="s">
        <v>25</v>
      </c>
      <c r="H54" s="151">
        <f>SUM(H2:H53)</f>
        <v>0</v>
      </c>
      <c r="I54" s="151">
        <f>SUM(I2:I53)</f>
        <v>0</v>
      </c>
    </row>
  </sheetData>
  <pageMargins left="0.15748031496062992" right="0.15748031496062992" top="0.78740157480314965" bottom="0.78740157480314965" header="0.51181102362204722" footer="0.51181102362204722"/>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7"/>
  <sheetViews>
    <sheetView topLeftCell="A11" workbookViewId="0">
      <selection activeCell="B26" sqref="B26"/>
    </sheetView>
  </sheetViews>
  <sheetFormatPr defaultRowHeight="12.75"/>
  <cols>
    <col min="1" max="1" width="36.42578125" style="131" customWidth="1"/>
    <col min="2" max="3" width="20.7109375" style="132" customWidth="1"/>
    <col min="4" max="16384" width="9.140625" style="131"/>
  </cols>
  <sheetData>
    <row r="2" spans="1:3" ht="20.25" customHeight="1">
      <c r="A2" s="536" t="s">
        <v>954</v>
      </c>
      <c r="B2" s="536"/>
      <c r="C2" s="536"/>
    </row>
    <row r="4" spans="1:3" ht="15.75">
      <c r="A4" s="537" t="s">
        <v>777</v>
      </c>
      <c r="B4" s="537"/>
      <c r="C4" s="537"/>
    </row>
    <row r="5" spans="1:3" ht="15.75">
      <c r="A5" s="537" t="s">
        <v>778</v>
      </c>
      <c r="B5" s="537"/>
      <c r="C5" s="537"/>
    </row>
    <row r="6" spans="1:3" ht="15.75">
      <c r="A6" s="537" t="s">
        <v>779</v>
      </c>
      <c r="B6" s="537"/>
      <c r="C6" s="537"/>
    </row>
    <row r="7" spans="1:3" ht="15.75">
      <c r="A7" s="537" t="s">
        <v>780</v>
      </c>
      <c r="B7" s="537"/>
      <c r="C7" s="537"/>
    </row>
    <row r="8" spans="1:3" ht="15.75">
      <c r="A8" s="133"/>
      <c r="B8" s="134"/>
      <c r="C8" s="134"/>
    </row>
    <row r="9" spans="1:3" ht="15.75">
      <c r="A9" s="538" t="s">
        <v>955</v>
      </c>
      <c r="B9" s="538"/>
      <c r="C9" s="538"/>
    </row>
    <row r="17" spans="1:3" s="135" customFormat="1">
      <c r="A17" s="135" t="s">
        <v>0</v>
      </c>
      <c r="B17" s="152" t="s">
        <v>1</v>
      </c>
      <c r="C17" s="152" t="s">
        <v>2</v>
      </c>
    </row>
    <row r="18" spans="1:3">
      <c r="A18" s="131" t="s">
        <v>368</v>
      </c>
      <c r="B18" s="132">
        <f>'5.1 Bádogozás'!H3</f>
        <v>0</v>
      </c>
      <c r="C18" s="132">
        <f>'5.1 Bádogozás'!I3</f>
        <v>0</v>
      </c>
    </row>
    <row r="19" spans="1:3" ht="25.5">
      <c r="A19" s="131" t="s">
        <v>956</v>
      </c>
      <c r="B19" s="132">
        <f>'5.2 Felületképzés'!H5</f>
        <v>0</v>
      </c>
      <c r="C19" s="132">
        <f>'5.2 Felületképzés'!I5</f>
        <v>0</v>
      </c>
    </row>
    <row r="20" spans="1:3">
      <c r="A20" s="131" t="s">
        <v>560</v>
      </c>
      <c r="B20" s="132">
        <f>'5.3 Szigetelés'!H20</f>
        <v>0</v>
      </c>
      <c r="C20" s="132">
        <f>'5.3 Szigetelés'!I20</f>
        <v>0</v>
      </c>
    </row>
    <row r="21" spans="1:3" ht="25.5">
      <c r="A21" s="131" t="s">
        <v>783</v>
      </c>
      <c r="B21" s="132">
        <f>'5.4 Közmű csővezetékek'!H4</f>
        <v>0</v>
      </c>
      <c r="C21" s="132">
        <f>'5.4 Közmű csővezetékek'!I4</f>
        <v>0</v>
      </c>
    </row>
    <row r="22" spans="1:3">
      <c r="A22" s="131" t="s">
        <v>784</v>
      </c>
      <c r="B22" s="132">
        <f>'5.5 Épületgépészeti csővezeték'!H35</f>
        <v>0</v>
      </c>
      <c r="C22" s="132">
        <f>'5.5 Épületgépészeti csővezeték'!I35</f>
        <v>0</v>
      </c>
    </row>
    <row r="23" spans="1:3" ht="25.5">
      <c r="A23" s="131" t="s">
        <v>626</v>
      </c>
      <c r="B23" s="132">
        <f>'5.6 Épületgépészeti szerelvény'!H53</f>
        <v>0</v>
      </c>
      <c r="C23" s="132">
        <f>'5.6 Épületgépészeti szerelvény'!I53</f>
        <v>0</v>
      </c>
    </row>
    <row r="24" spans="1:3">
      <c r="A24" s="131" t="s">
        <v>957</v>
      </c>
      <c r="B24" s="132">
        <f>'5.7 Szellőztető berendezések'!H17</f>
        <v>0</v>
      </c>
      <c r="C24" s="132">
        <f>'5.7 Szellőztető berendezések'!I17</f>
        <v>0</v>
      </c>
    </row>
    <row r="25" spans="1:3">
      <c r="A25" s="131" t="s">
        <v>958</v>
      </c>
      <c r="B25" s="132">
        <f>'5.8 Légkondicionáló'!H13</f>
        <v>0</v>
      </c>
      <c r="C25" s="132">
        <f>'5.8 Légkondicionáló'!I13</f>
        <v>0</v>
      </c>
    </row>
    <row r="26" spans="1:3" s="135" customFormat="1">
      <c r="A26" s="135" t="s">
        <v>630</v>
      </c>
      <c r="B26" s="140">
        <f>SUM(B18:B25)</f>
        <v>0</v>
      </c>
      <c r="C26" s="140">
        <f>SUM(C18:C25)</f>
        <v>0</v>
      </c>
    </row>
    <row r="28" spans="1:3">
      <c r="A28" s="131" t="s">
        <v>1223</v>
      </c>
      <c r="B28" s="132">
        <f>B26+C26</f>
        <v>0</v>
      </c>
    </row>
    <row r="37" spans="1:1">
      <c r="A37" s="131" t="s">
        <v>785</v>
      </c>
    </row>
  </sheetData>
  <mergeCells count="6">
    <mergeCell ref="A2:C2"/>
    <mergeCell ref="A4:C4"/>
    <mergeCell ref="A5:C5"/>
    <mergeCell ref="A6:C6"/>
    <mergeCell ref="A7:C7"/>
    <mergeCell ref="A9:C9"/>
  </mergeCells>
  <pageMargins left="1" right="1" top="1" bottom="1" header="0.41666666666666669" footer="0.41666666666666669"/>
  <pageSetup paperSize="9" orientation="portrait" r:id="rId1"/>
  <headerFooter alignWithMargins="0">
    <oddFooter>&amp;C&amp;P. oldal</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D5" sqref="D5"/>
    </sheetView>
  </sheetViews>
  <sheetFormatPr defaultRowHeight="12.75"/>
  <cols>
    <col min="1" max="1" width="4.5703125" style="141" customWidth="1"/>
    <col min="2" max="2" width="9.28515625" style="131" customWidth="1"/>
    <col min="3" max="3" width="36.7109375" style="131" customWidth="1"/>
    <col min="4" max="4" width="6.7109375" style="143" customWidth="1"/>
    <col min="5" max="5" width="6.7109375" style="131" customWidth="1"/>
    <col min="6" max="9" width="9.140625" style="132"/>
    <col min="10" max="16384" width="9.140625" style="131"/>
  </cols>
  <sheetData>
    <row r="1" spans="1:9" s="135" customFormat="1" ht="25.5">
      <c r="A1" s="139" t="s">
        <v>3</v>
      </c>
      <c r="B1" s="135" t="s">
        <v>4</v>
      </c>
      <c r="C1" s="135" t="s">
        <v>5</v>
      </c>
      <c r="D1" s="136" t="s">
        <v>6</v>
      </c>
      <c r="E1" s="135" t="s">
        <v>7</v>
      </c>
      <c r="F1" s="140" t="s">
        <v>8</v>
      </c>
      <c r="G1" s="140" t="s">
        <v>9</v>
      </c>
      <c r="H1" s="140" t="s">
        <v>10</v>
      </c>
      <c r="I1" s="140" t="s">
        <v>11</v>
      </c>
    </row>
    <row r="2" spans="1:9" ht="63.75">
      <c r="A2" s="141">
        <v>1</v>
      </c>
      <c r="B2" s="131" t="s">
        <v>959</v>
      </c>
      <c r="C2" s="131" t="s">
        <v>960</v>
      </c>
      <c r="D2" s="142">
        <v>16</v>
      </c>
      <c r="E2" s="131" t="s">
        <v>127</v>
      </c>
      <c r="H2" s="132">
        <f>D2*F2</f>
        <v>0</v>
      </c>
      <c r="I2" s="132">
        <f>D2*G2</f>
        <v>0</v>
      </c>
    </row>
    <row r="3" spans="1:9">
      <c r="C3" s="131" t="s">
        <v>25</v>
      </c>
      <c r="H3" s="132">
        <f>SUM(H2)</f>
        <v>0</v>
      </c>
      <c r="I3" s="132">
        <f>SUM(I2)</f>
        <v>0</v>
      </c>
    </row>
  </sheetData>
  <pageMargins left="0.15748031496062992" right="0.15748031496062992" top="0.78740157480314965" bottom="0.78740157480314965" header="0.51181102362204722" footer="0.51181102362204722"/>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F3" sqref="F3"/>
    </sheetView>
  </sheetViews>
  <sheetFormatPr defaultRowHeight="12.75"/>
  <cols>
    <col min="1" max="1" width="4.5703125" style="141" customWidth="1"/>
    <col min="2" max="2" width="9.28515625" style="131" customWidth="1"/>
    <col min="3" max="3" width="36.7109375" style="131" customWidth="1"/>
    <col min="4" max="4" width="6.7109375" style="143" customWidth="1"/>
    <col min="5" max="5" width="6.7109375" style="131" customWidth="1"/>
    <col min="6" max="8" width="9.140625" style="132"/>
    <col min="9" max="9" width="9.85546875" style="132" bestFit="1" customWidth="1"/>
    <col min="10" max="16384" width="9.140625" style="131"/>
  </cols>
  <sheetData>
    <row r="1" spans="1:9" s="135" customFormat="1" ht="25.5">
      <c r="A1" s="139" t="s">
        <v>3</v>
      </c>
      <c r="B1" s="135" t="s">
        <v>4</v>
      </c>
      <c r="C1" s="135" t="s">
        <v>5</v>
      </c>
      <c r="D1" s="136" t="s">
        <v>6</v>
      </c>
      <c r="E1" s="135" t="s">
        <v>7</v>
      </c>
      <c r="F1" s="140" t="s">
        <v>8</v>
      </c>
      <c r="G1" s="140" t="s">
        <v>9</v>
      </c>
      <c r="H1" s="140" t="s">
        <v>10</v>
      </c>
      <c r="I1" s="140" t="s">
        <v>11</v>
      </c>
    </row>
    <row r="2" spans="1:9" ht="51">
      <c r="A2" s="141">
        <v>2</v>
      </c>
      <c r="B2" s="131" t="s">
        <v>961</v>
      </c>
      <c r="C2" s="131" t="s">
        <v>962</v>
      </c>
      <c r="D2" s="142">
        <v>1572</v>
      </c>
      <c r="E2" s="131" t="s">
        <v>127</v>
      </c>
      <c r="H2" s="132">
        <f>D2*F2</f>
        <v>0</v>
      </c>
      <c r="I2" s="132">
        <f>D2*G2</f>
        <v>0</v>
      </c>
    </row>
    <row r="3" spans="1:9" ht="51">
      <c r="A3" s="141">
        <v>3</v>
      </c>
      <c r="B3" s="131" t="s">
        <v>963</v>
      </c>
      <c r="C3" s="131" t="s">
        <v>964</v>
      </c>
      <c r="D3" s="142">
        <v>1572</v>
      </c>
      <c r="E3" s="131" t="s">
        <v>127</v>
      </c>
      <c r="H3" s="132">
        <f>D3*F3</f>
        <v>0</v>
      </c>
      <c r="I3" s="132">
        <f>D3*G3</f>
        <v>0</v>
      </c>
    </row>
    <row r="4" spans="1:9" ht="51">
      <c r="A4" s="141">
        <v>4</v>
      </c>
      <c r="B4" s="131" t="s">
        <v>965</v>
      </c>
      <c r="C4" s="131" t="s">
        <v>966</v>
      </c>
      <c r="D4" s="142">
        <v>1572</v>
      </c>
      <c r="E4" s="131" t="s">
        <v>127</v>
      </c>
      <c r="H4" s="132">
        <f>D4*F4</f>
        <v>0</v>
      </c>
      <c r="I4" s="132">
        <f>D4*G4</f>
        <v>0</v>
      </c>
    </row>
    <row r="5" spans="1:9">
      <c r="C5" s="131" t="s">
        <v>25</v>
      </c>
      <c r="H5" s="132">
        <f>SUM(H2:H4)</f>
        <v>0</v>
      </c>
      <c r="I5" s="132">
        <f>SUM(I2:I4)</f>
        <v>0</v>
      </c>
    </row>
  </sheetData>
  <pageMargins left="0.15748031496062992" right="0.15748031496062992" top="0.78740157480314965" bottom="0.78740157480314965" header="0.51181102362204722" footer="0.51181102362204722"/>
  <pageSetup paperSize="9" orientation="portrait" verticalDpi="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18" workbookViewId="0">
      <selection activeCell="C23" sqref="C23"/>
    </sheetView>
  </sheetViews>
  <sheetFormatPr defaultRowHeight="12.75"/>
  <cols>
    <col min="1" max="1" width="4.5703125" style="141" customWidth="1"/>
    <col min="2" max="2" width="9.28515625" style="131" customWidth="1"/>
    <col min="3" max="3" width="36.7109375" style="131" customWidth="1"/>
    <col min="4" max="4" width="6.7109375" style="142" customWidth="1"/>
    <col min="5" max="5" width="6.7109375" style="131" customWidth="1"/>
    <col min="6" max="7" width="9.28515625" style="132" bestFit="1" customWidth="1"/>
    <col min="8" max="9" width="9.85546875" style="132" bestFit="1" customWidth="1"/>
    <col min="10" max="16384" width="9.140625" style="131"/>
  </cols>
  <sheetData>
    <row r="1" spans="1:9" s="135" customFormat="1" ht="25.5">
      <c r="A1" s="139" t="s">
        <v>3</v>
      </c>
      <c r="B1" s="135" t="s">
        <v>4</v>
      </c>
      <c r="C1" s="135" t="s">
        <v>5</v>
      </c>
      <c r="D1" s="147" t="s">
        <v>6</v>
      </c>
      <c r="E1" s="135" t="s">
        <v>7</v>
      </c>
      <c r="F1" s="140" t="s">
        <v>8</v>
      </c>
      <c r="G1" s="140" t="s">
        <v>9</v>
      </c>
      <c r="H1" s="140" t="s">
        <v>10</v>
      </c>
      <c r="I1" s="140" t="s">
        <v>11</v>
      </c>
    </row>
    <row r="2" spans="1:9" ht="63.75">
      <c r="A2" s="141">
        <v>5</v>
      </c>
      <c r="B2" s="131" t="s">
        <v>967</v>
      </c>
      <c r="C2" s="131" t="s">
        <v>968</v>
      </c>
      <c r="D2" s="142">
        <v>9</v>
      </c>
      <c r="E2" s="131" t="s">
        <v>21</v>
      </c>
      <c r="H2" s="132">
        <f t="shared" ref="H2:H19" si="0">D2*F2</f>
        <v>0</v>
      </c>
      <c r="I2" s="132">
        <f t="shared" ref="I2:I19" si="1">D2*G2</f>
        <v>0</v>
      </c>
    </row>
    <row r="3" spans="1:9" ht="63.75">
      <c r="A3" s="141">
        <v>6</v>
      </c>
      <c r="B3" s="131" t="s">
        <v>969</v>
      </c>
      <c r="C3" s="131" t="s">
        <v>970</v>
      </c>
      <c r="D3" s="142">
        <v>18</v>
      </c>
      <c r="E3" s="131" t="s">
        <v>21</v>
      </c>
      <c r="H3" s="132">
        <f t="shared" si="0"/>
        <v>0</v>
      </c>
      <c r="I3" s="132">
        <f t="shared" si="1"/>
        <v>0</v>
      </c>
    </row>
    <row r="4" spans="1:9" ht="63.75">
      <c r="A4" s="141">
        <v>7</v>
      </c>
      <c r="B4" s="131" t="s">
        <v>971</v>
      </c>
      <c r="C4" s="131" t="s">
        <v>972</v>
      </c>
      <c r="D4" s="142">
        <v>8</v>
      </c>
      <c r="E4" s="131" t="s">
        <v>127</v>
      </c>
      <c r="H4" s="132">
        <f t="shared" si="0"/>
        <v>0</v>
      </c>
      <c r="I4" s="132">
        <f t="shared" si="1"/>
        <v>0</v>
      </c>
    </row>
    <row r="5" spans="1:9" ht="63.75">
      <c r="A5" s="141">
        <v>8</v>
      </c>
      <c r="B5" s="131" t="s">
        <v>973</v>
      </c>
      <c r="C5" s="131" t="s">
        <v>974</v>
      </c>
      <c r="D5" s="142">
        <v>21</v>
      </c>
      <c r="E5" s="131" t="s">
        <v>127</v>
      </c>
      <c r="H5" s="132">
        <f t="shared" si="0"/>
        <v>0</v>
      </c>
      <c r="I5" s="132">
        <f t="shared" si="1"/>
        <v>0</v>
      </c>
    </row>
    <row r="6" spans="1:9" ht="63.75">
      <c r="A6" s="141">
        <v>9</v>
      </c>
      <c r="B6" s="131" t="s">
        <v>975</v>
      </c>
      <c r="C6" s="131" t="s">
        <v>976</v>
      </c>
      <c r="D6" s="142">
        <v>8</v>
      </c>
      <c r="E6" s="131" t="s">
        <v>127</v>
      </c>
      <c r="H6" s="132">
        <f t="shared" si="0"/>
        <v>0</v>
      </c>
      <c r="I6" s="132">
        <f t="shared" si="1"/>
        <v>0</v>
      </c>
    </row>
    <row r="7" spans="1:9" ht="63.75">
      <c r="A7" s="141">
        <v>10</v>
      </c>
      <c r="B7" s="131" t="s">
        <v>977</v>
      </c>
      <c r="C7" s="131" t="s">
        <v>978</v>
      </c>
      <c r="D7" s="142">
        <v>21</v>
      </c>
      <c r="E7" s="131" t="s">
        <v>127</v>
      </c>
      <c r="H7" s="132">
        <f t="shared" si="0"/>
        <v>0</v>
      </c>
      <c r="I7" s="132">
        <f t="shared" si="1"/>
        <v>0</v>
      </c>
    </row>
    <row r="8" spans="1:9" ht="76.5">
      <c r="A8" s="141">
        <v>11</v>
      </c>
      <c r="B8" s="131" t="s">
        <v>979</v>
      </c>
      <c r="C8" s="131" t="s">
        <v>980</v>
      </c>
      <c r="D8" s="142">
        <v>363</v>
      </c>
      <c r="E8" s="131" t="s">
        <v>127</v>
      </c>
      <c r="H8" s="132">
        <f t="shared" si="0"/>
        <v>0</v>
      </c>
      <c r="I8" s="132">
        <f t="shared" si="1"/>
        <v>0</v>
      </c>
    </row>
    <row r="9" spans="1:9" ht="76.5">
      <c r="A9" s="141">
        <v>12</v>
      </c>
      <c r="B9" s="131" t="s">
        <v>981</v>
      </c>
      <c r="C9" s="131" t="s">
        <v>982</v>
      </c>
      <c r="D9" s="142">
        <v>208</v>
      </c>
      <c r="E9" s="131" t="s">
        <v>127</v>
      </c>
      <c r="H9" s="132">
        <f t="shared" si="0"/>
        <v>0</v>
      </c>
      <c r="I9" s="132">
        <f t="shared" si="1"/>
        <v>0</v>
      </c>
    </row>
    <row r="10" spans="1:9" ht="76.5">
      <c r="A10" s="141">
        <v>13</v>
      </c>
      <c r="B10" s="131" t="s">
        <v>983</v>
      </c>
      <c r="C10" s="131" t="s">
        <v>984</v>
      </c>
      <c r="D10" s="142">
        <v>342</v>
      </c>
      <c r="E10" s="131" t="s">
        <v>127</v>
      </c>
      <c r="H10" s="132">
        <f t="shared" si="0"/>
        <v>0</v>
      </c>
      <c r="I10" s="132">
        <f t="shared" si="1"/>
        <v>0</v>
      </c>
    </row>
    <row r="11" spans="1:9" ht="63.75">
      <c r="A11" s="141">
        <v>14</v>
      </c>
      <c r="B11" s="131" t="s">
        <v>985</v>
      </c>
      <c r="C11" s="131" t="s">
        <v>986</v>
      </c>
      <c r="D11" s="142">
        <v>92</v>
      </c>
      <c r="E11" s="131" t="s">
        <v>127</v>
      </c>
      <c r="H11" s="132">
        <f t="shared" si="0"/>
        <v>0</v>
      </c>
      <c r="I11" s="132">
        <f t="shared" si="1"/>
        <v>0</v>
      </c>
    </row>
    <row r="12" spans="1:9" ht="63.75">
      <c r="A12" s="141">
        <v>15</v>
      </c>
      <c r="B12" s="131" t="s">
        <v>987</v>
      </c>
      <c r="C12" s="131" t="s">
        <v>988</v>
      </c>
      <c r="D12" s="142">
        <v>68</v>
      </c>
      <c r="E12" s="131" t="s">
        <v>127</v>
      </c>
      <c r="H12" s="132">
        <f t="shared" si="0"/>
        <v>0</v>
      </c>
      <c r="I12" s="132">
        <f t="shared" si="1"/>
        <v>0</v>
      </c>
    </row>
    <row r="13" spans="1:9" ht="76.5">
      <c r="A13" s="141">
        <v>16</v>
      </c>
      <c r="B13" s="131" t="s">
        <v>989</v>
      </c>
      <c r="C13" s="131" t="s">
        <v>990</v>
      </c>
      <c r="D13" s="142">
        <v>165</v>
      </c>
      <c r="E13" s="131" t="s">
        <v>127</v>
      </c>
      <c r="H13" s="132">
        <f t="shared" si="0"/>
        <v>0</v>
      </c>
      <c r="I13" s="132">
        <f t="shared" si="1"/>
        <v>0</v>
      </c>
    </row>
    <row r="14" spans="1:9" ht="76.5">
      <c r="A14" s="141">
        <v>17</v>
      </c>
      <c r="B14" s="131" t="s">
        <v>991</v>
      </c>
      <c r="C14" s="131" t="s">
        <v>992</v>
      </c>
      <c r="D14" s="142">
        <v>84</v>
      </c>
      <c r="E14" s="131" t="s">
        <v>127</v>
      </c>
      <c r="H14" s="132">
        <f t="shared" si="0"/>
        <v>0</v>
      </c>
      <c r="I14" s="132">
        <f t="shared" si="1"/>
        <v>0</v>
      </c>
    </row>
    <row r="15" spans="1:9" ht="63.75">
      <c r="A15" s="141">
        <v>18</v>
      </c>
      <c r="B15" s="131" t="s">
        <v>993</v>
      </c>
      <c r="C15" s="131" t="s">
        <v>994</v>
      </c>
      <c r="D15" s="142">
        <v>137</v>
      </c>
      <c r="E15" s="131" t="s">
        <v>127</v>
      </c>
      <c r="H15" s="132">
        <f t="shared" si="0"/>
        <v>0</v>
      </c>
      <c r="I15" s="132">
        <f t="shared" si="1"/>
        <v>0</v>
      </c>
    </row>
    <row r="16" spans="1:9" ht="63.75">
      <c r="A16" s="141">
        <v>19</v>
      </c>
      <c r="B16" s="131" t="s">
        <v>995</v>
      </c>
      <c r="C16" s="131" t="s">
        <v>996</v>
      </c>
      <c r="D16" s="142">
        <v>135</v>
      </c>
      <c r="E16" s="131" t="s">
        <v>127</v>
      </c>
      <c r="H16" s="132">
        <f t="shared" si="0"/>
        <v>0</v>
      </c>
      <c r="I16" s="132">
        <f t="shared" si="1"/>
        <v>0</v>
      </c>
    </row>
    <row r="17" spans="1:9" ht="63.75">
      <c r="A17" s="141">
        <v>20</v>
      </c>
      <c r="B17" s="131" t="s">
        <v>997</v>
      </c>
      <c r="C17" s="131" t="s">
        <v>998</v>
      </c>
      <c r="D17" s="142">
        <v>66</v>
      </c>
      <c r="E17" s="131" t="s">
        <v>127</v>
      </c>
      <c r="H17" s="132">
        <f t="shared" si="0"/>
        <v>0</v>
      </c>
      <c r="I17" s="132">
        <f t="shared" si="1"/>
        <v>0</v>
      </c>
    </row>
    <row r="18" spans="1:9" ht="63.75">
      <c r="A18" s="141">
        <v>21</v>
      </c>
      <c r="B18" s="131" t="s">
        <v>999</v>
      </c>
      <c r="C18" s="131" t="s">
        <v>1000</v>
      </c>
      <c r="D18" s="142">
        <v>191</v>
      </c>
      <c r="E18" s="131" t="s">
        <v>127</v>
      </c>
      <c r="H18" s="132">
        <f t="shared" si="0"/>
        <v>0</v>
      </c>
      <c r="I18" s="132">
        <f t="shared" si="1"/>
        <v>0</v>
      </c>
    </row>
    <row r="19" spans="1:9" ht="63.75">
      <c r="A19" s="141">
        <v>22</v>
      </c>
      <c r="B19" s="131" t="s">
        <v>1001</v>
      </c>
      <c r="C19" s="131" t="s">
        <v>1002</v>
      </c>
      <c r="D19" s="142">
        <v>24</v>
      </c>
      <c r="E19" s="131" t="s">
        <v>127</v>
      </c>
      <c r="H19" s="132">
        <f t="shared" si="0"/>
        <v>0</v>
      </c>
      <c r="I19" s="132">
        <f t="shared" si="1"/>
        <v>0</v>
      </c>
    </row>
    <row r="20" spans="1:9">
      <c r="C20" s="131" t="s">
        <v>25</v>
      </c>
      <c r="H20" s="132">
        <f>SUM(H2:H19)</f>
        <v>0</v>
      </c>
      <c r="I20" s="132">
        <f>SUM(I2:I19)</f>
        <v>0</v>
      </c>
    </row>
  </sheetData>
  <pageMargins left="0.15748031496062992" right="0.15748031496062992" top="0.78740157480314965" bottom="0.78740157480314965" header="0.51181102362204722" footer="0.51181102362204722"/>
  <pageSetup paperSize="9" orientation="portrait" verticalDpi="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C8" sqref="C8"/>
    </sheetView>
  </sheetViews>
  <sheetFormatPr defaultRowHeight="12.75"/>
  <cols>
    <col min="1" max="1" width="4.5703125" style="141" customWidth="1"/>
    <col min="2" max="2" width="9.28515625" style="131" customWidth="1"/>
    <col min="3" max="3" width="36.7109375" style="131" customWidth="1"/>
    <col min="4" max="4" width="6.7109375" style="143" customWidth="1"/>
    <col min="5" max="5" width="6.7109375" style="131" customWidth="1"/>
    <col min="6" max="7" width="9.140625" style="132"/>
    <col min="8" max="9" width="9.85546875" style="132" bestFit="1" customWidth="1"/>
    <col min="10" max="16384" width="9.140625" style="131"/>
  </cols>
  <sheetData>
    <row r="1" spans="1:9" s="135" customFormat="1" ht="25.5">
      <c r="A1" s="139" t="s">
        <v>3</v>
      </c>
      <c r="B1" s="135" t="s">
        <v>4</v>
      </c>
      <c r="C1" s="135" t="s">
        <v>5</v>
      </c>
      <c r="D1" s="136" t="s">
        <v>6</v>
      </c>
      <c r="E1" s="135" t="s">
        <v>7</v>
      </c>
      <c r="F1" s="140" t="s">
        <v>8</v>
      </c>
      <c r="G1" s="140" t="s">
        <v>9</v>
      </c>
      <c r="H1" s="140" t="s">
        <v>10</v>
      </c>
      <c r="I1" s="140" t="s">
        <v>11</v>
      </c>
    </row>
    <row r="2" spans="1:9" ht="38.25">
      <c r="A2" s="141">
        <v>23</v>
      </c>
      <c r="B2" s="131" t="s">
        <v>809</v>
      </c>
      <c r="C2" s="131" t="s">
        <v>810</v>
      </c>
      <c r="D2" s="142">
        <v>1052</v>
      </c>
      <c r="E2" s="131" t="s">
        <v>707</v>
      </c>
      <c r="H2" s="132">
        <f>D2*F2</f>
        <v>0</v>
      </c>
      <c r="I2" s="132">
        <f>D2*G2</f>
        <v>0</v>
      </c>
    </row>
    <row r="3" spans="1:9" ht="38.25">
      <c r="A3" s="141">
        <v>24</v>
      </c>
      <c r="B3" s="131" t="s">
        <v>1003</v>
      </c>
      <c r="C3" s="131" t="s">
        <v>1004</v>
      </c>
      <c r="D3" s="143">
        <v>65</v>
      </c>
      <c r="E3" s="131" t="s">
        <v>707</v>
      </c>
      <c r="H3" s="132">
        <f>D3*F3</f>
        <v>0</v>
      </c>
      <c r="I3" s="132">
        <f>D3*G3</f>
        <v>0</v>
      </c>
    </row>
    <row r="4" spans="1:9">
      <c r="C4" s="131" t="s">
        <v>25</v>
      </c>
      <c r="H4" s="132">
        <f>SUM(H2:H3)</f>
        <v>0</v>
      </c>
      <c r="I4" s="132">
        <f>SUM(I2:I3)</f>
        <v>0</v>
      </c>
    </row>
  </sheetData>
  <pageMargins left="0.15748031496062992" right="0.15748031496062992" top="0.78740157480314965" bottom="0.78740157480314965" header="0.51181102362204722" footer="0.51181102362204722"/>
  <pageSetup paperSize="9" orientation="portrait" verticalDpi="0"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31" workbookViewId="0">
      <selection activeCell="H35" sqref="H35"/>
    </sheetView>
  </sheetViews>
  <sheetFormatPr defaultRowHeight="12.75"/>
  <cols>
    <col min="1" max="1" width="4.28515625" style="141" bestFit="1" customWidth="1"/>
    <col min="2" max="2" width="9" style="131" bestFit="1" customWidth="1"/>
    <col min="3" max="3" width="36.7109375" style="131" customWidth="1"/>
    <col min="4" max="4" width="6.7109375" style="142" customWidth="1"/>
    <col min="5" max="5" width="5.140625" style="131" customWidth="1"/>
    <col min="6" max="7" width="9.28515625" style="132" bestFit="1" customWidth="1"/>
    <col min="8" max="8" width="10.85546875" style="132" customWidth="1"/>
    <col min="9" max="9" width="10.7109375" style="132" bestFit="1" customWidth="1"/>
    <col min="10" max="16384" width="9.140625" style="131"/>
  </cols>
  <sheetData>
    <row r="1" spans="1:9" s="135" customFormat="1" ht="25.5">
      <c r="A1" s="139" t="s">
        <v>3</v>
      </c>
      <c r="B1" s="135" t="s">
        <v>4</v>
      </c>
      <c r="C1" s="135" t="s">
        <v>5</v>
      </c>
      <c r="D1" s="147" t="s">
        <v>6</v>
      </c>
      <c r="E1" s="135" t="s">
        <v>7</v>
      </c>
      <c r="F1" s="140" t="s">
        <v>8</v>
      </c>
      <c r="G1" s="140" t="s">
        <v>9</v>
      </c>
      <c r="H1" s="140" t="s">
        <v>10</v>
      </c>
      <c r="I1" s="140" t="s">
        <v>11</v>
      </c>
    </row>
    <row r="2" spans="1:9" ht="76.5">
      <c r="A2" s="141">
        <v>25</v>
      </c>
      <c r="B2" s="131" t="s">
        <v>1005</v>
      </c>
      <c r="C2" s="131" t="s">
        <v>1006</v>
      </c>
      <c r="D2" s="142">
        <v>294</v>
      </c>
      <c r="E2" s="131" t="s">
        <v>127</v>
      </c>
      <c r="H2" s="132">
        <f t="shared" ref="H2:H11" si="0">D2*F2</f>
        <v>0</v>
      </c>
      <c r="I2" s="132">
        <f t="shared" ref="I2:I11" si="1">D2*G2</f>
        <v>0</v>
      </c>
    </row>
    <row r="3" spans="1:9" ht="76.5">
      <c r="A3" s="141">
        <v>26</v>
      </c>
      <c r="B3" s="131" t="s">
        <v>1007</v>
      </c>
      <c r="C3" s="131" t="s">
        <v>1008</v>
      </c>
      <c r="D3" s="142">
        <v>224</v>
      </c>
      <c r="E3" s="131" t="s">
        <v>127</v>
      </c>
      <c r="H3" s="132">
        <f t="shared" si="0"/>
        <v>0</v>
      </c>
      <c r="I3" s="132">
        <f t="shared" si="1"/>
        <v>0</v>
      </c>
    </row>
    <row r="4" spans="1:9" ht="76.5">
      <c r="A4" s="141">
        <v>27</v>
      </c>
      <c r="B4" s="131" t="s">
        <v>1009</v>
      </c>
      <c r="C4" s="131" t="s">
        <v>1010</v>
      </c>
      <c r="D4" s="142">
        <v>479</v>
      </c>
      <c r="E4" s="131" t="s">
        <v>127</v>
      </c>
      <c r="H4" s="132">
        <f t="shared" si="0"/>
        <v>0</v>
      </c>
      <c r="I4" s="132">
        <f t="shared" si="1"/>
        <v>0</v>
      </c>
    </row>
    <row r="5" spans="1:9" ht="76.5">
      <c r="A5" s="141">
        <v>28</v>
      </c>
      <c r="B5" s="131" t="s">
        <v>1011</v>
      </c>
      <c r="C5" s="131" t="s">
        <v>1012</v>
      </c>
      <c r="D5" s="142">
        <v>226</v>
      </c>
      <c r="E5" s="131" t="s">
        <v>127</v>
      </c>
      <c r="H5" s="132">
        <f t="shared" si="0"/>
        <v>0</v>
      </c>
      <c r="I5" s="132">
        <f t="shared" si="1"/>
        <v>0</v>
      </c>
    </row>
    <row r="6" spans="1:9" ht="76.5">
      <c r="A6" s="141">
        <v>29</v>
      </c>
      <c r="B6" s="131" t="s">
        <v>1013</v>
      </c>
      <c r="C6" s="131" t="s">
        <v>1014</v>
      </c>
      <c r="D6" s="142">
        <v>134</v>
      </c>
      <c r="E6" s="131" t="s">
        <v>127</v>
      </c>
      <c r="H6" s="132">
        <f t="shared" si="0"/>
        <v>0</v>
      </c>
      <c r="I6" s="132">
        <f t="shared" si="1"/>
        <v>0</v>
      </c>
    </row>
    <row r="7" spans="1:9" ht="76.5">
      <c r="A7" s="141">
        <v>30</v>
      </c>
      <c r="B7" s="131" t="s">
        <v>1015</v>
      </c>
      <c r="C7" s="131" t="s">
        <v>1016</v>
      </c>
      <c r="D7" s="142">
        <v>191</v>
      </c>
      <c r="E7" s="131" t="s">
        <v>127</v>
      </c>
      <c r="H7" s="132">
        <f t="shared" si="0"/>
        <v>0</v>
      </c>
      <c r="I7" s="132">
        <f t="shared" si="1"/>
        <v>0</v>
      </c>
    </row>
    <row r="8" spans="1:9" ht="76.5">
      <c r="A8" s="141">
        <v>31</v>
      </c>
      <c r="B8" s="131" t="s">
        <v>1017</v>
      </c>
      <c r="C8" s="131" t="s">
        <v>1018</v>
      </c>
      <c r="D8" s="142">
        <v>24</v>
      </c>
      <c r="E8" s="131" t="s">
        <v>127</v>
      </c>
      <c r="H8" s="132">
        <f t="shared" si="0"/>
        <v>0</v>
      </c>
      <c r="I8" s="132">
        <f t="shared" si="1"/>
        <v>0</v>
      </c>
    </row>
    <row r="9" spans="1:9" ht="63.75">
      <c r="A9" s="141">
        <v>32</v>
      </c>
      <c r="B9" s="131" t="s">
        <v>1019</v>
      </c>
      <c r="C9" s="131" t="s">
        <v>1020</v>
      </c>
      <c r="D9" s="142">
        <v>1495</v>
      </c>
      <c r="E9" s="131" t="s">
        <v>127</v>
      </c>
      <c r="H9" s="132">
        <f t="shared" si="0"/>
        <v>0</v>
      </c>
      <c r="I9" s="132">
        <f t="shared" si="1"/>
        <v>0</v>
      </c>
    </row>
    <row r="10" spans="1:9" ht="51">
      <c r="A10" s="141">
        <v>33</v>
      </c>
      <c r="B10" s="131" t="s">
        <v>1021</v>
      </c>
      <c r="C10" s="131" t="s">
        <v>1022</v>
      </c>
      <c r="D10" s="142">
        <v>50</v>
      </c>
      <c r="E10" s="131" t="s">
        <v>16</v>
      </c>
      <c r="H10" s="132">
        <f t="shared" si="0"/>
        <v>0</v>
      </c>
      <c r="I10" s="132">
        <f t="shared" si="1"/>
        <v>0</v>
      </c>
    </row>
    <row r="11" spans="1:9" ht="89.25">
      <c r="A11" s="141">
        <v>34</v>
      </c>
      <c r="B11" s="131" t="s">
        <v>1023</v>
      </c>
      <c r="C11" s="131" t="s">
        <v>1024</v>
      </c>
      <c r="D11" s="142">
        <v>180</v>
      </c>
      <c r="E11" s="131" t="s">
        <v>127</v>
      </c>
      <c r="H11" s="132">
        <f t="shared" si="0"/>
        <v>0</v>
      </c>
      <c r="I11" s="132">
        <f t="shared" si="1"/>
        <v>0</v>
      </c>
    </row>
    <row r="12" spans="1:9" ht="89.25">
      <c r="A12" s="141">
        <v>35</v>
      </c>
      <c r="B12" s="131" t="s">
        <v>1025</v>
      </c>
      <c r="C12" s="131" t="s">
        <v>1026</v>
      </c>
      <c r="D12" s="142">
        <v>68</v>
      </c>
      <c r="E12" s="131" t="s">
        <v>127</v>
      </c>
      <c r="H12" s="132">
        <f>D12*F12</f>
        <v>0</v>
      </c>
      <c r="I12" s="132">
        <f>D12*G12</f>
        <v>0</v>
      </c>
    </row>
    <row r="13" spans="1:9" ht="63.75">
      <c r="A13" s="141">
        <v>36</v>
      </c>
      <c r="B13" s="131" t="s">
        <v>1027</v>
      </c>
      <c r="C13" s="131" t="s">
        <v>1028</v>
      </c>
      <c r="D13" s="142">
        <v>44</v>
      </c>
      <c r="E13" s="131" t="s">
        <v>16</v>
      </c>
      <c r="H13" s="132">
        <f t="shared" ref="H13:H34" si="2">D13*F13</f>
        <v>0</v>
      </c>
      <c r="I13" s="132">
        <f t="shared" ref="I13:I34" si="3">D13*G13</f>
        <v>0</v>
      </c>
    </row>
    <row r="14" spans="1:9" ht="63.75">
      <c r="A14" s="141">
        <v>37</v>
      </c>
      <c r="B14" s="131" t="s">
        <v>1029</v>
      </c>
      <c r="C14" s="131" t="s">
        <v>1030</v>
      </c>
      <c r="D14" s="142">
        <v>36</v>
      </c>
      <c r="E14" s="131" t="s">
        <v>16</v>
      </c>
      <c r="H14" s="132">
        <f t="shared" si="2"/>
        <v>0</v>
      </c>
      <c r="I14" s="132">
        <f t="shared" si="3"/>
        <v>0</v>
      </c>
    </row>
    <row r="15" spans="1:9" ht="63.75">
      <c r="A15" s="141">
        <v>38</v>
      </c>
      <c r="B15" s="131" t="s">
        <v>1031</v>
      </c>
      <c r="C15" s="131" t="s">
        <v>1032</v>
      </c>
      <c r="D15" s="142">
        <v>8</v>
      </c>
      <c r="E15" s="131" t="s">
        <v>16</v>
      </c>
      <c r="H15" s="132">
        <f t="shared" si="2"/>
        <v>0</v>
      </c>
      <c r="I15" s="132">
        <f t="shared" si="3"/>
        <v>0</v>
      </c>
    </row>
    <row r="16" spans="1:9" ht="63.75">
      <c r="A16" s="141">
        <v>39</v>
      </c>
      <c r="B16" s="131" t="s">
        <v>1033</v>
      </c>
      <c r="C16" s="131" t="s">
        <v>1034</v>
      </c>
      <c r="D16" s="142">
        <v>16</v>
      </c>
      <c r="E16" s="131" t="s">
        <v>16</v>
      </c>
      <c r="H16" s="132">
        <f t="shared" si="2"/>
        <v>0</v>
      </c>
      <c r="I16" s="132">
        <f t="shared" si="3"/>
        <v>0</v>
      </c>
    </row>
    <row r="17" spans="1:9" ht="63.75">
      <c r="A17" s="141">
        <v>40</v>
      </c>
      <c r="B17" s="131" t="s">
        <v>1035</v>
      </c>
      <c r="C17" s="131" t="s">
        <v>1036</v>
      </c>
      <c r="D17" s="142">
        <v>2</v>
      </c>
      <c r="E17" s="131" t="s">
        <v>16</v>
      </c>
      <c r="H17" s="132">
        <f t="shared" si="2"/>
        <v>0</v>
      </c>
      <c r="I17" s="132">
        <f t="shared" si="3"/>
        <v>0</v>
      </c>
    </row>
    <row r="18" spans="1:9" ht="63.75">
      <c r="A18" s="141">
        <v>41</v>
      </c>
      <c r="B18" s="131" t="s">
        <v>1037</v>
      </c>
      <c r="C18" s="131" t="s">
        <v>1038</v>
      </c>
      <c r="D18" s="142">
        <v>19</v>
      </c>
      <c r="E18" s="131" t="s">
        <v>16</v>
      </c>
      <c r="H18" s="132">
        <f t="shared" si="2"/>
        <v>0</v>
      </c>
      <c r="I18" s="132">
        <f t="shared" si="3"/>
        <v>0</v>
      </c>
    </row>
    <row r="19" spans="1:9" ht="63.75">
      <c r="A19" s="141">
        <v>42</v>
      </c>
      <c r="B19" s="131" t="s">
        <v>1039</v>
      </c>
      <c r="C19" s="131" t="s">
        <v>1040</v>
      </c>
      <c r="D19" s="142">
        <v>3</v>
      </c>
      <c r="E19" s="131" t="s">
        <v>16</v>
      </c>
      <c r="H19" s="132">
        <f t="shared" si="2"/>
        <v>0</v>
      </c>
      <c r="I19" s="132">
        <f t="shared" si="3"/>
        <v>0</v>
      </c>
    </row>
    <row r="20" spans="1:9" ht="76.5">
      <c r="A20" s="141">
        <v>43</v>
      </c>
      <c r="B20" s="131" t="s">
        <v>1041</v>
      </c>
      <c r="C20" s="131" t="s">
        <v>1042</v>
      </c>
      <c r="D20" s="142">
        <v>1</v>
      </c>
      <c r="E20" s="131" t="s">
        <v>16</v>
      </c>
      <c r="H20" s="132">
        <f t="shared" si="2"/>
        <v>0</v>
      </c>
      <c r="I20" s="132">
        <f t="shared" si="3"/>
        <v>0</v>
      </c>
    </row>
    <row r="21" spans="1:9" ht="76.5">
      <c r="A21" s="141">
        <v>44</v>
      </c>
      <c r="B21" s="131" t="s">
        <v>1043</v>
      </c>
      <c r="C21" s="131" t="s">
        <v>1044</v>
      </c>
      <c r="D21" s="142">
        <v>2</v>
      </c>
      <c r="E21" s="131" t="s">
        <v>16</v>
      </c>
      <c r="H21" s="132">
        <f t="shared" si="2"/>
        <v>0</v>
      </c>
      <c r="I21" s="132">
        <f t="shared" si="3"/>
        <v>0</v>
      </c>
    </row>
    <row r="22" spans="1:9" ht="76.5">
      <c r="A22" s="141">
        <v>45</v>
      </c>
      <c r="B22" s="131" t="s">
        <v>1045</v>
      </c>
      <c r="C22" s="131" t="s">
        <v>1046</v>
      </c>
      <c r="D22" s="142">
        <v>1</v>
      </c>
      <c r="E22" s="131" t="s">
        <v>16</v>
      </c>
      <c r="H22" s="132">
        <f t="shared" si="2"/>
        <v>0</v>
      </c>
      <c r="I22" s="132">
        <f t="shared" si="3"/>
        <v>0</v>
      </c>
    </row>
    <row r="23" spans="1:9" ht="76.5">
      <c r="A23" s="141">
        <v>46</v>
      </c>
      <c r="B23" s="131" t="s">
        <v>1047</v>
      </c>
      <c r="C23" s="131" t="s">
        <v>1048</v>
      </c>
      <c r="D23" s="142">
        <v>1</v>
      </c>
      <c r="E23" s="131" t="s">
        <v>16</v>
      </c>
      <c r="H23" s="132">
        <f t="shared" si="2"/>
        <v>0</v>
      </c>
      <c r="I23" s="132">
        <f t="shared" si="3"/>
        <v>0</v>
      </c>
    </row>
    <row r="24" spans="1:9" ht="76.5">
      <c r="A24" s="141">
        <v>47</v>
      </c>
      <c r="B24" s="131" t="s">
        <v>1049</v>
      </c>
      <c r="C24" s="131" t="s">
        <v>1050</v>
      </c>
      <c r="D24" s="142">
        <v>1</v>
      </c>
      <c r="E24" s="131" t="s">
        <v>16</v>
      </c>
      <c r="H24" s="132">
        <f t="shared" si="2"/>
        <v>0</v>
      </c>
      <c r="I24" s="132">
        <f t="shared" si="3"/>
        <v>0</v>
      </c>
    </row>
    <row r="25" spans="1:9" ht="51">
      <c r="A25" s="141">
        <v>48</v>
      </c>
      <c r="B25" s="131" t="s">
        <v>1051</v>
      </c>
      <c r="C25" s="131" t="s">
        <v>1052</v>
      </c>
      <c r="D25" s="142">
        <v>3</v>
      </c>
      <c r="E25" s="131" t="s">
        <v>16</v>
      </c>
      <c r="H25" s="132">
        <f t="shared" si="2"/>
        <v>0</v>
      </c>
      <c r="I25" s="132">
        <f t="shared" si="3"/>
        <v>0</v>
      </c>
    </row>
    <row r="26" spans="1:9" ht="51">
      <c r="A26" s="141">
        <v>49</v>
      </c>
      <c r="B26" s="131" t="s">
        <v>1053</v>
      </c>
      <c r="C26" s="131" t="s">
        <v>1054</v>
      </c>
      <c r="D26" s="142">
        <v>1</v>
      </c>
      <c r="E26" s="131" t="s">
        <v>16</v>
      </c>
      <c r="H26" s="132">
        <f t="shared" si="2"/>
        <v>0</v>
      </c>
      <c r="I26" s="132">
        <f t="shared" si="3"/>
        <v>0</v>
      </c>
    </row>
    <row r="27" spans="1:9" ht="51">
      <c r="A27" s="141">
        <v>50</v>
      </c>
      <c r="B27" s="131" t="s">
        <v>1055</v>
      </c>
      <c r="C27" s="131" t="s">
        <v>1056</v>
      </c>
      <c r="D27" s="142">
        <v>2</v>
      </c>
      <c r="E27" s="131" t="s">
        <v>16</v>
      </c>
      <c r="H27" s="132">
        <f t="shared" si="2"/>
        <v>0</v>
      </c>
      <c r="I27" s="132">
        <f t="shared" si="3"/>
        <v>0</v>
      </c>
    </row>
    <row r="28" spans="1:9" ht="63.75">
      <c r="A28" s="141">
        <v>51</v>
      </c>
      <c r="B28" s="131" t="s">
        <v>1057</v>
      </c>
      <c r="C28" s="131" t="s">
        <v>1058</v>
      </c>
      <c r="D28" s="142">
        <v>54</v>
      </c>
      <c r="E28" s="131" t="s">
        <v>16</v>
      </c>
      <c r="H28" s="132">
        <f t="shared" si="2"/>
        <v>0</v>
      </c>
      <c r="I28" s="132">
        <f t="shared" si="3"/>
        <v>0</v>
      </c>
    </row>
    <row r="29" spans="1:9" ht="63.75">
      <c r="A29" s="141">
        <v>52</v>
      </c>
      <c r="B29" s="131" t="s">
        <v>1059</v>
      </c>
      <c r="C29" s="131" t="s">
        <v>1060</v>
      </c>
      <c r="D29" s="142">
        <v>30</v>
      </c>
      <c r="E29" s="131" t="s">
        <v>16</v>
      </c>
      <c r="H29" s="132">
        <f t="shared" si="2"/>
        <v>0</v>
      </c>
      <c r="I29" s="132">
        <f t="shared" si="3"/>
        <v>0</v>
      </c>
    </row>
    <row r="30" spans="1:9" ht="63.75">
      <c r="A30" s="141">
        <v>53</v>
      </c>
      <c r="B30" s="131" t="s">
        <v>1061</v>
      </c>
      <c r="C30" s="131" t="s">
        <v>1062</v>
      </c>
      <c r="D30" s="142">
        <v>2</v>
      </c>
      <c r="E30" s="131" t="s">
        <v>16</v>
      </c>
      <c r="H30" s="132">
        <f t="shared" si="2"/>
        <v>0</v>
      </c>
      <c r="I30" s="132">
        <f t="shared" si="3"/>
        <v>0</v>
      </c>
    </row>
    <row r="31" spans="1:9" ht="63.75">
      <c r="A31" s="141">
        <v>54</v>
      </c>
      <c r="B31" s="131" t="s">
        <v>1063</v>
      </c>
      <c r="C31" s="131" t="s">
        <v>1064</v>
      </c>
      <c r="D31" s="142">
        <v>8</v>
      </c>
      <c r="E31" s="131" t="s">
        <v>127</v>
      </c>
      <c r="H31" s="132">
        <f t="shared" si="2"/>
        <v>0</v>
      </c>
      <c r="I31" s="132">
        <f t="shared" si="3"/>
        <v>0</v>
      </c>
    </row>
    <row r="32" spans="1:9" ht="63.75">
      <c r="A32" s="141">
        <v>55</v>
      </c>
      <c r="B32" s="131" t="s">
        <v>1065</v>
      </c>
      <c r="C32" s="131" t="s">
        <v>1066</v>
      </c>
      <c r="D32" s="142">
        <v>21</v>
      </c>
      <c r="E32" s="131" t="s">
        <v>127</v>
      </c>
      <c r="H32" s="132">
        <f t="shared" si="2"/>
        <v>0</v>
      </c>
      <c r="I32" s="132">
        <f t="shared" si="3"/>
        <v>0</v>
      </c>
    </row>
    <row r="33" spans="1:9" ht="63.75">
      <c r="A33" s="141">
        <v>56</v>
      </c>
      <c r="B33" s="131" t="s">
        <v>1067</v>
      </c>
      <c r="C33" s="131" t="s">
        <v>1068</v>
      </c>
      <c r="D33" s="142">
        <v>8</v>
      </c>
      <c r="E33" s="131" t="s">
        <v>127</v>
      </c>
      <c r="H33" s="132">
        <f t="shared" si="2"/>
        <v>0</v>
      </c>
      <c r="I33" s="132">
        <f t="shared" si="3"/>
        <v>0</v>
      </c>
    </row>
    <row r="34" spans="1:9" ht="63.75">
      <c r="A34" s="141">
        <v>57</v>
      </c>
      <c r="B34" s="131" t="s">
        <v>1069</v>
      </c>
      <c r="C34" s="131" t="s">
        <v>1070</v>
      </c>
      <c r="D34" s="142">
        <v>21</v>
      </c>
      <c r="E34" s="131" t="s">
        <v>127</v>
      </c>
      <c r="H34" s="132">
        <f t="shared" si="2"/>
        <v>0</v>
      </c>
      <c r="I34" s="132">
        <f t="shared" si="3"/>
        <v>0</v>
      </c>
    </row>
    <row r="35" spans="1:9">
      <c r="C35" s="131" t="s">
        <v>25</v>
      </c>
      <c r="H35" s="132">
        <f>SUM(H2:H34)</f>
        <v>0</v>
      </c>
      <c r="I35" s="132">
        <f>SUM(I2:I34)</f>
        <v>0</v>
      </c>
    </row>
  </sheetData>
  <pageMargins left="0.15748031496062992" right="0.15748031496062992" top="0.78740157480314965" bottom="0.78740157480314965" header="0.51181102362204722" footer="0.51181102362204722"/>
  <pageSetup paperSize="9" orientation="portrait" verticalDpi="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opLeftCell="A47" workbookViewId="0">
      <selection activeCell="F50" sqref="F50"/>
    </sheetView>
  </sheetViews>
  <sheetFormatPr defaultRowHeight="12.75"/>
  <cols>
    <col min="1" max="1" width="4.5703125" style="141" customWidth="1"/>
    <col min="2" max="2" width="9.28515625" style="131" customWidth="1"/>
    <col min="3" max="3" width="36.7109375" style="131" customWidth="1"/>
    <col min="4" max="4" width="6.7109375" style="142" customWidth="1"/>
    <col min="5" max="5" width="4.5703125" style="131" customWidth="1"/>
    <col min="6" max="6" width="10.5703125" style="132" customWidth="1"/>
    <col min="7" max="7" width="9.28515625" style="132" bestFit="1" customWidth="1"/>
    <col min="8" max="8" width="10.7109375" style="132" customWidth="1"/>
    <col min="9" max="9" width="9.85546875" style="132" bestFit="1" customWidth="1"/>
    <col min="10" max="16384" width="9.140625" style="131"/>
  </cols>
  <sheetData>
    <row r="1" spans="1:9" s="135" customFormat="1" ht="25.5">
      <c r="A1" s="139" t="s">
        <v>3</v>
      </c>
      <c r="B1" s="135" t="s">
        <v>4</v>
      </c>
      <c r="C1" s="135" t="s">
        <v>5</v>
      </c>
      <c r="D1" s="147" t="s">
        <v>6</v>
      </c>
      <c r="E1" s="135" t="s">
        <v>7</v>
      </c>
      <c r="F1" s="140" t="s">
        <v>8</v>
      </c>
      <c r="G1" s="140" t="s">
        <v>9</v>
      </c>
      <c r="H1" s="140" t="s">
        <v>10</v>
      </c>
      <c r="I1" s="140" t="s">
        <v>11</v>
      </c>
    </row>
    <row r="2" spans="1:9" ht="51">
      <c r="A2" s="141">
        <v>58</v>
      </c>
      <c r="B2" s="131" t="s">
        <v>1071</v>
      </c>
      <c r="C2" s="131" t="s">
        <v>1072</v>
      </c>
      <c r="D2" s="142">
        <v>22</v>
      </c>
      <c r="E2" s="131" t="s">
        <v>16</v>
      </c>
      <c r="H2" s="132">
        <f t="shared" ref="H2:H50" si="0">D2*F2</f>
        <v>0</v>
      </c>
      <c r="I2" s="132">
        <f t="shared" ref="I2:I50" si="1">D2*G2</f>
        <v>0</v>
      </c>
    </row>
    <row r="3" spans="1:9" ht="63.75">
      <c r="A3" s="141">
        <v>59</v>
      </c>
      <c r="B3" s="131" t="s">
        <v>1073</v>
      </c>
      <c r="C3" s="131" t="s">
        <v>1074</v>
      </c>
      <c r="D3" s="142">
        <v>2</v>
      </c>
      <c r="E3" s="131" t="s">
        <v>16</v>
      </c>
      <c r="H3" s="132">
        <f t="shared" si="0"/>
        <v>0</v>
      </c>
      <c r="I3" s="132">
        <f t="shared" si="1"/>
        <v>0</v>
      </c>
    </row>
    <row r="4" spans="1:9" ht="51">
      <c r="A4" s="141">
        <v>60</v>
      </c>
      <c r="B4" s="131" t="s">
        <v>1075</v>
      </c>
      <c r="C4" s="131" t="s">
        <v>1076</v>
      </c>
      <c r="D4" s="142">
        <v>22</v>
      </c>
      <c r="E4" s="131" t="s">
        <v>16</v>
      </c>
      <c r="H4" s="132">
        <f t="shared" si="0"/>
        <v>0</v>
      </c>
      <c r="I4" s="132">
        <f t="shared" si="1"/>
        <v>0</v>
      </c>
    </row>
    <row r="5" spans="1:9" ht="63.75">
      <c r="A5" s="141">
        <v>61</v>
      </c>
      <c r="B5" s="131" t="s">
        <v>1077</v>
      </c>
      <c r="C5" s="131" t="s">
        <v>1078</v>
      </c>
      <c r="D5" s="142">
        <v>30</v>
      </c>
      <c r="E5" s="131" t="s">
        <v>16</v>
      </c>
      <c r="H5" s="132">
        <f t="shared" si="0"/>
        <v>0</v>
      </c>
      <c r="I5" s="132">
        <f t="shared" si="1"/>
        <v>0</v>
      </c>
    </row>
    <row r="6" spans="1:9" ht="51">
      <c r="A6" s="141">
        <v>62</v>
      </c>
      <c r="B6" s="131" t="s">
        <v>1079</v>
      </c>
      <c r="C6" s="131" t="s">
        <v>1080</v>
      </c>
      <c r="D6" s="142">
        <v>2</v>
      </c>
      <c r="E6" s="131" t="s">
        <v>16</v>
      </c>
      <c r="H6" s="132">
        <f t="shared" si="0"/>
        <v>0</v>
      </c>
      <c r="I6" s="132">
        <f t="shared" si="1"/>
        <v>0</v>
      </c>
    </row>
    <row r="7" spans="1:9" ht="51">
      <c r="A7" s="141">
        <v>63</v>
      </c>
      <c r="B7" s="131" t="s">
        <v>1081</v>
      </c>
      <c r="C7" s="131" t="s">
        <v>1082</v>
      </c>
      <c r="D7" s="142">
        <v>88</v>
      </c>
      <c r="E7" s="131" t="s">
        <v>16</v>
      </c>
      <c r="H7" s="132">
        <f t="shared" si="0"/>
        <v>0</v>
      </c>
      <c r="I7" s="132">
        <f t="shared" si="1"/>
        <v>0</v>
      </c>
    </row>
    <row r="8" spans="1:9" ht="51">
      <c r="A8" s="141">
        <v>64</v>
      </c>
      <c r="B8" s="131" t="s">
        <v>1083</v>
      </c>
      <c r="C8" s="131" t="s">
        <v>1084</v>
      </c>
      <c r="D8" s="142">
        <v>22</v>
      </c>
      <c r="E8" s="131" t="s">
        <v>16</v>
      </c>
      <c r="H8" s="132">
        <f t="shared" si="0"/>
        <v>0</v>
      </c>
      <c r="I8" s="132">
        <f t="shared" si="1"/>
        <v>0</v>
      </c>
    </row>
    <row r="9" spans="1:9" ht="51">
      <c r="A9" s="141">
        <v>65</v>
      </c>
      <c r="B9" s="131" t="s">
        <v>1085</v>
      </c>
      <c r="C9" s="131" t="s">
        <v>1086</v>
      </c>
      <c r="D9" s="142">
        <v>20</v>
      </c>
      <c r="E9" s="131" t="s">
        <v>16</v>
      </c>
      <c r="H9" s="132">
        <f t="shared" si="0"/>
        <v>0</v>
      </c>
      <c r="I9" s="132">
        <f t="shared" si="1"/>
        <v>0</v>
      </c>
    </row>
    <row r="10" spans="1:9" ht="51">
      <c r="A10" s="141">
        <v>66</v>
      </c>
      <c r="B10" s="131" t="s">
        <v>1087</v>
      </c>
      <c r="C10" s="131" t="s">
        <v>1088</v>
      </c>
      <c r="D10" s="142">
        <v>1</v>
      </c>
      <c r="E10" s="131" t="s">
        <v>16</v>
      </c>
      <c r="H10" s="132">
        <f t="shared" si="0"/>
        <v>0</v>
      </c>
      <c r="I10" s="132">
        <f t="shared" si="1"/>
        <v>0</v>
      </c>
    </row>
    <row r="11" spans="1:9" ht="51">
      <c r="A11" s="141">
        <v>67</v>
      </c>
      <c r="B11" s="131" t="s">
        <v>1089</v>
      </c>
      <c r="C11" s="131" t="s">
        <v>1090</v>
      </c>
      <c r="D11" s="142">
        <v>7</v>
      </c>
      <c r="E11" s="131" t="s">
        <v>16</v>
      </c>
      <c r="H11" s="132">
        <f t="shared" si="0"/>
        <v>0</v>
      </c>
      <c r="I11" s="132">
        <f t="shared" si="1"/>
        <v>0</v>
      </c>
    </row>
    <row r="12" spans="1:9" ht="51">
      <c r="A12" s="141">
        <v>68</v>
      </c>
      <c r="B12" s="131" t="s">
        <v>1091</v>
      </c>
      <c r="C12" s="131" t="s">
        <v>1092</v>
      </c>
      <c r="D12" s="142">
        <v>43</v>
      </c>
      <c r="E12" s="131" t="s">
        <v>16</v>
      </c>
      <c r="H12" s="132">
        <f t="shared" si="0"/>
        <v>0</v>
      </c>
      <c r="I12" s="132">
        <f t="shared" si="1"/>
        <v>0</v>
      </c>
    </row>
    <row r="13" spans="1:9" ht="51">
      <c r="A13" s="141">
        <v>69</v>
      </c>
      <c r="B13" s="131" t="s">
        <v>1093</v>
      </c>
      <c r="C13" s="131" t="s">
        <v>1094</v>
      </c>
      <c r="D13" s="142">
        <v>6</v>
      </c>
      <c r="E13" s="131" t="s">
        <v>16</v>
      </c>
      <c r="H13" s="132">
        <f t="shared" si="0"/>
        <v>0</v>
      </c>
      <c r="I13" s="132">
        <f t="shared" si="1"/>
        <v>0</v>
      </c>
    </row>
    <row r="14" spans="1:9" ht="51">
      <c r="A14" s="141">
        <v>70</v>
      </c>
      <c r="B14" s="131" t="s">
        <v>1095</v>
      </c>
      <c r="C14" s="131" t="s">
        <v>1096</v>
      </c>
      <c r="D14" s="142">
        <v>1</v>
      </c>
      <c r="E14" s="131" t="s">
        <v>16</v>
      </c>
      <c r="H14" s="132">
        <f t="shared" si="0"/>
        <v>0</v>
      </c>
      <c r="I14" s="132">
        <f t="shared" si="1"/>
        <v>0</v>
      </c>
    </row>
    <row r="15" spans="1:9" ht="51">
      <c r="A15" s="141">
        <v>71</v>
      </c>
      <c r="B15" s="131" t="s">
        <v>1097</v>
      </c>
      <c r="C15" s="131" t="s">
        <v>1098</v>
      </c>
      <c r="D15" s="142">
        <v>3</v>
      </c>
      <c r="E15" s="131" t="s">
        <v>16</v>
      </c>
      <c r="H15" s="132">
        <f t="shared" si="0"/>
        <v>0</v>
      </c>
      <c r="I15" s="132">
        <f t="shared" si="1"/>
        <v>0</v>
      </c>
    </row>
    <row r="16" spans="1:9" ht="51">
      <c r="A16" s="141">
        <v>72</v>
      </c>
      <c r="B16" s="131" t="s">
        <v>1099</v>
      </c>
      <c r="C16" s="131" t="s">
        <v>1100</v>
      </c>
      <c r="D16" s="142">
        <v>1</v>
      </c>
      <c r="E16" s="131" t="s">
        <v>16</v>
      </c>
      <c r="H16" s="132">
        <f t="shared" si="0"/>
        <v>0</v>
      </c>
      <c r="I16" s="132">
        <f t="shared" si="1"/>
        <v>0</v>
      </c>
    </row>
    <row r="17" spans="1:9" ht="51">
      <c r="A17" s="141">
        <v>73</v>
      </c>
      <c r="B17" s="131" t="s">
        <v>1101</v>
      </c>
      <c r="C17" s="131" t="s">
        <v>1102</v>
      </c>
      <c r="D17" s="142">
        <v>1</v>
      </c>
      <c r="E17" s="131" t="s">
        <v>16</v>
      </c>
      <c r="H17" s="132">
        <f t="shared" si="0"/>
        <v>0</v>
      </c>
      <c r="I17" s="132">
        <f t="shared" si="1"/>
        <v>0</v>
      </c>
    </row>
    <row r="18" spans="1:9" ht="51">
      <c r="A18" s="141">
        <v>74</v>
      </c>
      <c r="B18" s="131" t="s">
        <v>1103</v>
      </c>
      <c r="C18" s="131" t="s">
        <v>1104</v>
      </c>
      <c r="D18" s="142">
        <v>1</v>
      </c>
      <c r="E18" s="131" t="s">
        <v>16</v>
      </c>
      <c r="H18" s="132">
        <f t="shared" si="0"/>
        <v>0</v>
      </c>
      <c r="I18" s="132">
        <f t="shared" si="1"/>
        <v>0</v>
      </c>
    </row>
    <row r="19" spans="1:9" ht="63.75">
      <c r="A19" s="141">
        <v>75</v>
      </c>
      <c r="B19" s="131" t="s">
        <v>1105</v>
      </c>
      <c r="C19" s="131" t="s">
        <v>1106</v>
      </c>
      <c r="D19" s="142">
        <v>1</v>
      </c>
      <c r="E19" s="131" t="s">
        <v>16</v>
      </c>
      <c r="H19" s="132">
        <f t="shared" si="0"/>
        <v>0</v>
      </c>
      <c r="I19" s="132">
        <f t="shared" si="1"/>
        <v>0</v>
      </c>
    </row>
    <row r="20" spans="1:9" ht="51">
      <c r="A20" s="141">
        <v>76</v>
      </c>
      <c r="B20" s="131" t="s">
        <v>1107</v>
      </c>
      <c r="C20" s="131" t="s">
        <v>1108</v>
      </c>
      <c r="D20" s="142">
        <v>1</v>
      </c>
      <c r="E20" s="131" t="s">
        <v>16</v>
      </c>
      <c r="H20" s="132">
        <f t="shared" si="0"/>
        <v>0</v>
      </c>
      <c r="I20" s="132">
        <f t="shared" si="1"/>
        <v>0</v>
      </c>
    </row>
    <row r="21" spans="1:9" ht="51">
      <c r="A21" s="141">
        <v>77</v>
      </c>
      <c r="B21" s="131" t="s">
        <v>1109</v>
      </c>
      <c r="C21" s="131" t="s">
        <v>1110</v>
      </c>
      <c r="D21" s="142">
        <v>12</v>
      </c>
      <c r="E21" s="131" t="s">
        <v>16</v>
      </c>
      <c r="H21" s="132">
        <f t="shared" si="0"/>
        <v>0</v>
      </c>
      <c r="I21" s="132">
        <f t="shared" si="1"/>
        <v>0</v>
      </c>
    </row>
    <row r="22" spans="1:9" ht="63.75">
      <c r="A22" s="141">
        <v>78</v>
      </c>
      <c r="B22" s="131" t="s">
        <v>1111</v>
      </c>
      <c r="C22" s="131" t="s">
        <v>1112</v>
      </c>
      <c r="D22" s="142">
        <v>2</v>
      </c>
      <c r="E22" s="131" t="s">
        <v>16</v>
      </c>
      <c r="H22" s="132">
        <f t="shared" si="0"/>
        <v>0</v>
      </c>
      <c r="I22" s="132">
        <f t="shared" si="1"/>
        <v>0</v>
      </c>
    </row>
    <row r="23" spans="1:9" ht="51">
      <c r="A23" s="141">
        <v>79</v>
      </c>
      <c r="B23" s="131" t="s">
        <v>1113</v>
      </c>
      <c r="C23" s="131" t="s">
        <v>1114</v>
      </c>
      <c r="D23" s="142">
        <v>2</v>
      </c>
      <c r="E23" s="131" t="s">
        <v>16</v>
      </c>
      <c r="H23" s="132">
        <f t="shared" si="0"/>
        <v>0</v>
      </c>
      <c r="I23" s="132">
        <f t="shared" si="1"/>
        <v>0</v>
      </c>
    </row>
    <row r="24" spans="1:9" ht="63.75">
      <c r="A24" s="141">
        <v>80</v>
      </c>
      <c r="B24" s="131" t="s">
        <v>1115</v>
      </c>
      <c r="C24" s="131" t="s">
        <v>1116</v>
      </c>
      <c r="D24" s="142">
        <v>2</v>
      </c>
      <c r="E24" s="131" t="s">
        <v>16</v>
      </c>
      <c r="H24" s="132">
        <f t="shared" si="0"/>
        <v>0</v>
      </c>
      <c r="I24" s="132">
        <f t="shared" si="1"/>
        <v>0</v>
      </c>
    </row>
    <row r="25" spans="1:9" ht="51">
      <c r="A25" s="141">
        <v>81</v>
      </c>
      <c r="B25" s="131" t="s">
        <v>1117</v>
      </c>
      <c r="C25" s="131" t="s">
        <v>1118</v>
      </c>
      <c r="D25" s="142">
        <v>8</v>
      </c>
      <c r="E25" s="131" t="s">
        <v>16</v>
      </c>
      <c r="H25" s="132">
        <f t="shared" si="0"/>
        <v>0</v>
      </c>
      <c r="I25" s="132">
        <f t="shared" si="1"/>
        <v>0</v>
      </c>
    </row>
    <row r="26" spans="1:9" ht="51">
      <c r="A26" s="141">
        <v>82</v>
      </c>
      <c r="B26" s="131" t="s">
        <v>1119</v>
      </c>
      <c r="C26" s="131" t="s">
        <v>1120</v>
      </c>
      <c r="D26" s="142">
        <v>6</v>
      </c>
      <c r="E26" s="131" t="s">
        <v>16</v>
      </c>
      <c r="H26" s="132">
        <f t="shared" si="0"/>
        <v>0</v>
      </c>
      <c r="I26" s="132">
        <f t="shared" si="1"/>
        <v>0</v>
      </c>
    </row>
    <row r="27" spans="1:9" ht="51">
      <c r="A27" s="141">
        <v>83</v>
      </c>
      <c r="B27" s="131" t="s">
        <v>1121</v>
      </c>
      <c r="C27" s="131" t="s">
        <v>1122</v>
      </c>
      <c r="D27" s="142">
        <v>2</v>
      </c>
      <c r="E27" s="131" t="s">
        <v>16</v>
      </c>
      <c r="H27" s="132">
        <f t="shared" si="0"/>
        <v>0</v>
      </c>
      <c r="I27" s="132">
        <f t="shared" si="1"/>
        <v>0</v>
      </c>
    </row>
    <row r="28" spans="1:9" ht="63.75">
      <c r="A28" s="141">
        <v>84</v>
      </c>
      <c r="B28" s="131" t="s">
        <v>1123</v>
      </c>
      <c r="C28" s="131" t="s">
        <v>1124</v>
      </c>
      <c r="D28" s="142">
        <v>1</v>
      </c>
      <c r="E28" s="131" t="s">
        <v>16</v>
      </c>
      <c r="H28" s="132">
        <f t="shared" si="0"/>
        <v>0</v>
      </c>
      <c r="I28" s="132">
        <f t="shared" si="1"/>
        <v>0</v>
      </c>
    </row>
    <row r="29" spans="1:9" ht="63.75">
      <c r="A29" s="141">
        <v>85</v>
      </c>
      <c r="B29" s="131" t="s">
        <v>1125</v>
      </c>
      <c r="C29" s="131" t="s">
        <v>1126</v>
      </c>
      <c r="D29" s="142">
        <v>3</v>
      </c>
      <c r="E29" s="131" t="s">
        <v>16</v>
      </c>
      <c r="H29" s="132">
        <f t="shared" si="0"/>
        <v>0</v>
      </c>
      <c r="I29" s="132">
        <f t="shared" si="1"/>
        <v>0</v>
      </c>
    </row>
    <row r="30" spans="1:9" ht="76.5">
      <c r="A30" s="141">
        <v>86</v>
      </c>
      <c r="B30" s="131" t="s">
        <v>1127</v>
      </c>
      <c r="C30" s="131" t="s">
        <v>1128</v>
      </c>
      <c r="D30" s="142">
        <v>1</v>
      </c>
      <c r="E30" s="131" t="s">
        <v>16</v>
      </c>
      <c r="H30" s="132">
        <f t="shared" si="0"/>
        <v>0</v>
      </c>
      <c r="I30" s="132">
        <f t="shared" si="1"/>
        <v>0</v>
      </c>
    </row>
    <row r="31" spans="1:9" ht="63.75">
      <c r="A31" s="141">
        <v>87</v>
      </c>
      <c r="B31" s="131" t="s">
        <v>1129</v>
      </c>
      <c r="C31" s="131" t="s">
        <v>1130</v>
      </c>
      <c r="D31" s="142">
        <v>1</v>
      </c>
      <c r="E31" s="131" t="s">
        <v>16</v>
      </c>
      <c r="H31" s="132">
        <f t="shared" si="0"/>
        <v>0</v>
      </c>
      <c r="I31" s="132">
        <f t="shared" si="1"/>
        <v>0</v>
      </c>
    </row>
    <row r="32" spans="1:9" ht="51">
      <c r="A32" s="141">
        <v>88</v>
      </c>
      <c r="B32" s="131" t="s">
        <v>1131</v>
      </c>
      <c r="C32" s="131" t="s">
        <v>1132</v>
      </c>
      <c r="D32" s="142">
        <v>1</v>
      </c>
      <c r="E32" s="131" t="s">
        <v>16</v>
      </c>
      <c r="H32" s="132">
        <f t="shared" si="0"/>
        <v>0</v>
      </c>
      <c r="I32" s="132">
        <f t="shared" si="1"/>
        <v>0</v>
      </c>
    </row>
    <row r="33" spans="1:9" ht="63.75">
      <c r="A33" s="141">
        <v>89</v>
      </c>
      <c r="B33" s="131" t="s">
        <v>1133</v>
      </c>
      <c r="C33" s="131" t="s">
        <v>1134</v>
      </c>
      <c r="D33" s="142">
        <v>1</v>
      </c>
      <c r="E33" s="131" t="s">
        <v>16</v>
      </c>
      <c r="H33" s="132">
        <f t="shared" si="0"/>
        <v>0</v>
      </c>
      <c r="I33" s="132">
        <f t="shared" si="1"/>
        <v>0</v>
      </c>
    </row>
    <row r="34" spans="1:9" ht="38.25">
      <c r="A34" s="141">
        <v>90</v>
      </c>
      <c r="B34" s="131" t="s">
        <v>1135</v>
      </c>
      <c r="C34" s="131" t="s">
        <v>1136</v>
      </c>
      <c r="D34" s="142">
        <v>2</v>
      </c>
      <c r="E34" s="131" t="s">
        <v>16</v>
      </c>
      <c r="H34" s="132">
        <f t="shared" si="0"/>
        <v>0</v>
      </c>
      <c r="I34" s="132">
        <f t="shared" si="1"/>
        <v>0</v>
      </c>
    </row>
    <row r="35" spans="1:9" ht="38.25">
      <c r="A35" s="141">
        <v>91</v>
      </c>
      <c r="B35" s="131" t="s">
        <v>1137</v>
      </c>
      <c r="C35" s="131" t="s">
        <v>1138</v>
      </c>
      <c r="D35" s="142">
        <v>2</v>
      </c>
      <c r="E35" s="131" t="s">
        <v>16</v>
      </c>
      <c r="H35" s="132">
        <f t="shared" si="0"/>
        <v>0</v>
      </c>
      <c r="I35" s="132">
        <f t="shared" si="1"/>
        <v>0</v>
      </c>
    </row>
    <row r="36" spans="1:9" ht="51">
      <c r="A36" s="141">
        <v>92</v>
      </c>
      <c r="B36" s="131" t="s">
        <v>1139</v>
      </c>
      <c r="C36" s="131" t="s">
        <v>1140</v>
      </c>
      <c r="D36" s="142">
        <v>20</v>
      </c>
      <c r="E36" s="131" t="s">
        <v>16</v>
      </c>
      <c r="H36" s="132">
        <f t="shared" si="0"/>
        <v>0</v>
      </c>
      <c r="I36" s="132">
        <f t="shared" si="1"/>
        <v>0</v>
      </c>
    </row>
    <row r="37" spans="1:9" ht="63.75">
      <c r="A37" s="141">
        <v>93</v>
      </c>
      <c r="B37" s="131" t="s">
        <v>1141</v>
      </c>
      <c r="C37" s="131" t="s">
        <v>1142</v>
      </c>
      <c r="D37" s="142">
        <v>6</v>
      </c>
      <c r="E37" s="131" t="s">
        <v>16</v>
      </c>
      <c r="H37" s="132">
        <f t="shared" si="0"/>
        <v>0</v>
      </c>
      <c r="I37" s="132">
        <f t="shared" si="1"/>
        <v>0</v>
      </c>
    </row>
    <row r="38" spans="1:9" ht="51">
      <c r="A38" s="141">
        <v>94</v>
      </c>
      <c r="B38" s="131" t="s">
        <v>1143</v>
      </c>
      <c r="C38" s="131" t="s">
        <v>1144</v>
      </c>
      <c r="D38" s="142">
        <v>4</v>
      </c>
      <c r="E38" s="131" t="s">
        <v>16</v>
      </c>
      <c r="H38" s="132">
        <f t="shared" si="0"/>
        <v>0</v>
      </c>
      <c r="I38" s="132">
        <f t="shared" si="1"/>
        <v>0</v>
      </c>
    </row>
    <row r="39" spans="1:9" ht="38.25">
      <c r="A39" s="141">
        <v>95</v>
      </c>
      <c r="B39" s="131" t="s">
        <v>1145</v>
      </c>
      <c r="C39" s="131" t="s">
        <v>1146</v>
      </c>
      <c r="D39" s="142">
        <v>15</v>
      </c>
      <c r="E39" s="131" t="s">
        <v>16</v>
      </c>
      <c r="H39" s="132">
        <f t="shared" si="0"/>
        <v>0</v>
      </c>
      <c r="I39" s="132">
        <f t="shared" si="1"/>
        <v>0</v>
      </c>
    </row>
    <row r="40" spans="1:9" ht="76.5">
      <c r="A40" s="141">
        <v>96</v>
      </c>
      <c r="B40" s="131" t="s">
        <v>1147</v>
      </c>
      <c r="C40" s="131" t="s">
        <v>1148</v>
      </c>
      <c r="D40" s="142">
        <v>1</v>
      </c>
      <c r="E40" s="131" t="s">
        <v>16</v>
      </c>
      <c r="H40" s="132">
        <f t="shared" si="0"/>
        <v>0</v>
      </c>
      <c r="I40" s="132">
        <f t="shared" si="1"/>
        <v>0</v>
      </c>
    </row>
    <row r="41" spans="1:9" ht="76.5">
      <c r="A41" s="141">
        <v>97</v>
      </c>
      <c r="B41" s="131" t="s">
        <v>1149</v>
      </c>
      <c r="C41" s="131" t="s">
        <v>1150</v>
      </c>
      <c r="D41" s="142">
        <v>1</v>
      </c>
      <c r="E41" s="131" t="s">
        <v>16</v>
      </c>
      <c r="H41" s="132">
        <f t="shared" si="0"/>
        <v>0</v>
      </c>
      <c r="I41" s="132">
        <f t="shared" si="1"/>
        <v>0</v>
      </c>
    </row>
    <row r="42" spans="1:9" ht="102">
      <c r="A42" s="141">
        <v>98</v>
      </c>
      <c r="B42" s="131" t="s">
        <v>1151</v>
      </c>
      <c r="C42" s="131" t="s">
        <v>1152</v>
      </c>
      <c r="D42" s="142">
        <v>1</v>
      </c>
      <c r="E42" s="131" t="s">
        <v>16</v>
      </c>
      <c r="H42" s="132">
        <f t="shared" si="0"/>
        <v>0</v>
      </c>
      <c r="I42" s="132">
        <f t="shared" si="1"/>
        <v>0</v>
      </c>
    </row>
    <row r="43" spans="1:9" ht="51">
      <c r="A43" s="141">
        <v>99</v>
      </c>
      <c r="B43" s="131" t="s">
        <v>1153</v>
      </c>
      <c r="C43" s="131" t="s">
        <v>1154</v>
      </c>
      <c r="D43" s="142">
        <v>1</v>
      </c>
      <c r="E43" s="131" t="s">
        <v>16</v>
      </c>
      <c r="H43" s="132">
        <f t="shared" si="0"/>
        <v>0</v>
      </c>
      <c r="I43" s="132">
        <f t="shared" si="1"/>
        <v>0</v>
      </c>
    </row>
    <row r="44" spans="1:9" ht="51">
      <c r="A44" s="141">
        <v>100</v>
      </c>
      <c r="B44" s="131" t="s">
        <v>1155</v>
      </c>
      <c r="C44" s="131" t="s">
        <v>1156</v>
      </c>
      <c r="D44" s="142">
        <v>1</v>
      </c>
      <c r="E44" s="131" t="s">
        <v>16</v>
      </c>
      <c r="H44" s="132">
        <f t="shared" si="0"/>
        <v>0</v>
      </c>
      <c r="I44" s="132">
        <f t="shared" si="1"/>
        <v>0</v>
      </c>
    </row>
    <row r="45" spans="1:9" ht="51">
      <c r="A45" s="141">
        <v>101</v>
      </c>
      <c r="B45" s="131" t="s">
        <v>1157</v>
      </c>
      <c r="C45" s="131" t="s">
        <v>1158</v>
      </c>
      <c r="D45" s="142">
        <v>4</v>
      </c>
      <c r="E45" s="131" t="s">
        <v>16</v>
      </c>
      <c r="H45" s="132">
        <f t="shared" si="0"/>
        <v>0</v>
      </c>
      <c r="I45" s="132">
        <f t="shared" si="1"/>
        <v>0</v>
      </c>
    </row>
    <row r="46" spans="1:9" ht="51">
      <c r="A46" s="141">
        <v>102</v>
      </c>
      <c r="B46" s="131" t="s">
        <v>1159</v>
      </c>
      <c r="C46" s="131" t="s">
        <v>1160</v>
      </c>
      <c r="D46" s="142">
        <v>3</v>
      </c>
      <c r="E46" s="131" t="s">
        <v>16</v>
      </c>
      <c r="H46" s="132">
        <f t="shared" si="0"/>
        <v>0</v>
      </c>
      <c r="I46" s="132">
        <f t="shared" si="1"/>
        <v>0</v>
      </c>
    </row>
    <row r="47" spans="1:9" ht="51">
      <c r="A47" s="141">
        <v>103</v>
      </c>
      <c r="B47" s="131" t="s">
        <v>1161</v>
      </c>
      <c r="C47" s="131" t="s">
        <v>1162</v>
      </c>
      <c r="D47" s="142">
        <v>1</v>
      </c>
      <c r="E47" s="131" t="s">
        <v>16</v>
      </c>
      <c r="H47" s="132">
        <f t="shared" si="0"/>
        <v>0</v>
      </c>
      <c r="I47" s="132">
        <f t="shared" si="1"/>
        <v>0</v>
      </c>
    </row>
    <row r="48" spans="1:9" ht="51">
      <c r="A48" s="141">
        <v>104</v>
      </c>
      <c r="B48" s="131" t="s">
        <v>1163</v>
      </c>
      <c r="C48" s="131" t="s">
        <v>1164</v>
      </c>
      <c r="D48" s="142">
        <v>1</v>
      </c>
      <c r="E48" s="131" t="s">
        <v>16</v>
      </c>
      <c r="H48" s="132">
        <f t="shared" si="0"/>
        <v>0</v>
      </c>
      <c r="I48" s="132">
        <f t="shared" si="1"/>
        <v>0</v>
      </c>
    </row>
    <row r="49" spans="1:9" ht="38.25">
      <c r="A49" s="141">
        <v>105</v>
      </c>
      <c r="B49" s="131" t="s">
        <v>1165</v>
      </c>
      <c r="C49" s="131" t="s">
        <v>1166</v>
      </c>
      <c r="D49" s="142">
        <v>2</v>
      </c>
      <c r="E49" s="131" t="s">
        <v>16</v>
      </c>
      <c r="H49" s="132">
        <f t="shared" si="0"/>
        <v>0</v>
      </c>
      <c r="I49" s="132">
        <f t="shared" si="1"/>
        <v>0</v>
      </c>
    </row>
    <row r="50" spans="1:9" ht="127.5">
      <c r="A50" s="141">
        <v>106</v>
      </c>
      <c r="B50" s="131" t="s">
        <v>1167</v>
      </c>
      <c r="C50" s="131" t="s">
        <v>1168</v>
      </c>
      <c r="D50" s="142">
        <v>1</v>
      </c>
      <c r="E50" s="131" t="s">
        <v>16</v>
      </c>
      <c r="H50" s="132">
        <f t="shared" si="0"/>
        <v>0</v>
      </c>
      <c r="I50" s="132">
        <f t="shared" si="1"/>
        <v>0</v>
      </c>
    </row>
    <row r="51" spans="1:9" ht="25.5">
      <c r="A51" s="141">
        <v>107</v>
      </c>
      <c r="B51" s="131" t="s">
        <v>1169</v>
      </c>
      <c r="C51" s="131" t="s">
        <v>1170</v>
      </c>
      <c r="D51" s="142">
        <v>1</v>
      </c>
      <c r="E51" s="131" t="s">
        <v>16</v>
      </c>
      <c r="H51" s="132">
        <f>D51*F51</f>
        <v>0</v>
      </c>
      <c r="I51" s="132">
        <f>D51*G51</f>
        <v>0</v>
      </c>
    </row>
    <row r="52" spans="1:9" ht="25.5">
      <c r="A52" s="141">
        <v>108</v>
      </c>
      <c r="B52" s="131" t="s">
        <v>1171</v>
      </c>
      <c r="C52" s="131" t="s">
        <v>1172</v>
      </c>
      <c r="D52" s="142">
        <v>65</v>
      </c>
      <c r="E52" s="131" t="s">
        <v>16</v>
      </c>
      <c r="H52" s="132">
        <f>D52*F52</f>
        <v>0</v>
      </c>
      <c r="I52" s="132">
        <f>D52*G52</f>
        <v>0</v>
      </c>
    </row>
    <row r="53" spans="1:9">
      <c r="C53" s="131" t="s">
        <v>25</v>
      </c>
      <c r="H53" s="132">
        <f>SUM(H2:H52)</f>
        <v>0</v>
      </c>
      <c r="I53" s="132">
        <f>SUM(I2:I52)</f>
        <v>0</v>
      </c>
    </row>
  </sheetData>
  <pageMargins left="0.15748031496062992" right="0.15748031496062992" top="0.78740157480314965" bottom="0.78740157480314965" header="0.51181102362204722" footer="0.51181102362204722"/>
  <pageSetup paperSize="9" orientation="portrait" verticalDpi="0"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A15" workbookViewId="0">
      <selection activeCell="C19" sqref="C19"/>
    </sheetView>
  </sheetViews>
  <sheetFormatPr defaultRowHeight="12.75"/>
  <cols>
    <col min="1" max="1" width="4.5703125" style="141" customWidth="1"/>
    <col min="2" max="2" width="9.28515625" style="131" customWidth="1"/>
    <col min="3" max="3" width="36.7109375" style="131" customWidth="1"/>
    <col min="4" max="4" width="6.7109375" style="143" customWidth="1"/>
    <col min="5" max="5" width="4.5703125" style="131" customWidth="1"/>
    <col min="6" max="6" width="10.5703125" style="132" customWidth="1"/>
    <col min="7" max="7" width="9.28515625" style="132" bestFit="1" customWidth="1"/>
    <col min="8" max="8" width="10.7109375" style="132" bestFit="1" customWidth="1"/>
    <col min="9" max="9" width="9.28515625" style="132" bestFit="1" customWidth="1"/>
    <col min="10" max="16384" width="9.140625" style="131"/>
  </cols>
  <sheetData>
    <row r="1" spans="1:9" s="135" customFormat="1" ht="25.5">
      <c r="A1" s="139" t="s">
        <v>3</v>
      </c>
      <c r="B1" s="135" t="s">
        <v>4</v>
      </c>
      <c r="C1" s="135" t="s">
        <v>5</v>
      </c>
      <c r="D1" s="136" t="s">
        <v>6</v>
      </c>
      <c r="E1" s="135" t="s">
        <v>7</v>
      </c>
      <c r="F1" s="140" t="s">
        <v>8</v>
      </c>
      <c r="G1" s="140" t="s">
        <v>9</v>
      </c>
      <c r="H1" s="140" t="s">
        <v>10</v>
      </c>
      <c r="I1" s="140" t="s">
        <v>11</v>
      </c>
    </row>
    <row r="2" spans="1:9" ht="51">
      <c r="A2" s="141">
        <v>109</v>
      </c>
      <c r="B2" s="131" t="s">
        <v>1173</v>
      </c>
      <c r="C2" s="131" t="s">
        <v>1174</v>
      </c>
      <c r="D2" s="143">
        <v>1</v>
      </c>
      <c r="E2" s="131" t="s">
        <v>16</v>
      </c>
      <c r="H2" s="132">
        <f t="shared" ref="H2:H13" si="0">D2*F2</f>
        <v>0</v>
      </c>
      <c r="I2" s="132">
        <f t="shared" ref="I2:I13" si="1">D2*G2</f>
        <v>0</v>
      </c>
    </row>
    <row r="3" spans="1:9" ht="51">
      <c r="A3" s="141">
        <v>110</v>
      </c>
      <c r="B3" s="131" t="s">
        <v>1175</v>
      </c>
      <c r="C3" s="131" t="s">
        <v>1176</v>
      </c>
      <c r="D3" s="143">
        <v>1</v>
      </c>
      <c r="E3" s="131" t="s">
        <v>1177</v>
      </c>
      <c r="H3" s="132">
        <f t="shared" si="0"/>
        <v>0</v>
      </c>
      <c r="I3" s="132">
        <f t="shared" si="1"/>
        <v>0</v>
      </c>
    </row>
    <row r="4" spans="1:9" ht="102">
      <c r="A4" s="141">
        <v>111</v>
      </c>
      <c r="B4" s="131" t="s">
        <v>1178</v>
      </c>
      <c r="C4" s="131" t="s">
        <v>1179</v>
      </c>
      <c r="D4" s="143">
        <v>1</v>
      </c>
      <c r="E4" s="131" t="s">
        <v>16</v>
      </c>
      <c r="H4" s="132">
        <f t="shared" si="0"/>
        <v>0</v>
      </c>
      <c r="I4" s="132">
        <f t="shared" si="1"/>
        <v>0</v>
      </c>
    </row>
    <row r="5" spans="1:9" ht="102">
      <c r="A5" s="141">
        <v>112</v>
      </c>
      <c r="B5" s="131" t="s">
        <v>1180</v>
      </c>
      <c r="C5" s="131" t="s">
        <v>1181</v>
      </c>
      <c r="D5" s="143">
        <v>6</v>
      </c>
      <c r="E5" s="131" t="s">
        <v>16</v>
      </c>
      <c r="H5" s="132">
        <f t="shared" si="0"/>
        <v>0</v>
      </c>
      <c r="I5" s="132">
        <f t="shared" si="1"/>
        <v>0</v>
      </c>
    </row>
    <row r="6" spans="1:9" ht="102">
      <c r="A6" s="141">
        <v>113</v>
      </c>
      <c r="B6" s="131" t="s">
        <v>1182</v>
      </c>
      <c r="C6" s="131" t="s">
        <v>1183</v>
      </c>
      <c r="D6" s="143">
        <v>3</v>
      </c>
      <c r="E6" s="131" t="s">
        <v>16</v>
      </c>
      <c r="H6" s="132">
        <f t="shared" si="0"/>
        <v>0</v>
      </c>
      <c r="I6" s="132">
        <f t="shared" si="1"/>
        <v>0</v>
      </c>
    </row>
    <row r="7" spans="1:9" ht="140.25">
      <c r="A7" s="141">
        <v>114</v>
      </c>
      <c r="B7" s="131" t="s">
        <v>1184</v>
      </c>
      <c r="C7" s="131" t="s">
        <v>1185</v>
      </c>
      <c r="D7" s="143">
        <v>3</v>
      </c>
      <c r="E7" s="131" t="s">
        <v>16</v>
      </c>
      <c r="H7" s="132">
        <f t="shared" si="0"/>
        <v>0</v>
      </c>
      <c r="I7" s="132">
        <f t="shared" si="1"/>
        <v>0</v>
      </c>
    </row>
    <row r="8" spans="1:9" ht="153">
      <c r="A8" s="141">
        <v>115</v>
      </c>
      <c r="B8" s="131" t="s">
        <v>1186</v>
      </c>
      <c r="C8" s="131" t="s">
        <v>1187</v>
      </c>
      <c r="D8" s="143">
        <v>1</v>
      </c>
      <c r="E8" s="131" t="s">
        <v>16</v>
      </c>
      <c r="H8" s="132">
        <f t="shared" si="0"/>
        <v>0</v>
      </c>
      <c r="I8" s="132">
        <f t="shared" si="1"/>
        <v>0</v>
      </c>
    </row>
    <row r="9" spans="1:9" ht="153">
      <c r="A9" s="141">
        <v>116</v>
      </c>
      <c r="B9" s="131" t="s">
        <v>1188</v>
      </c>
      <c r="C9" s="131" t="s">
        <v>1189</v>
      </c>
      <c r="D9" s="143">
        <v>1</v>
      </c>
      <c r="E9" s="131" t="s">
        <v>16</v>
      </c>
      <c r="H9" s="132">
        <f t="shared" si="0"/>
        <v>0</v>
      </c>
      <c r="I9" s="132">
        <f t="shared" si="1"/>
        <v>0</v>
      </c>
    </row>
    <row r="10" spans="1:9" ht="153">
      <c r="A10" s="141">
        <v>117</v>
      </c>
      <c r="B10" s="131" t="s">
        <v>1190</v>
      </c>
      <c r="C10" s="131" t="s">
        <v>1191</v>
      </c>
      <c r="D10" s="143">
        <v>1</v>
      </c>
      <c r="E10" s="131" t="s">
        <v>16</v>
      </c>
      <c r="H10" s="132">
        <f t="shared" si="0"/>
        <v>0</v>
      </c>
      <c r="I10" s="132">
        <f t="shared" si="1"/>
        <v>0</v>
      </c>
    </row>
    <row r="11" spans="1:9" ht="153">
      <c r="A11" s="141">
        <v>118</v>
      </c>
      <c r="B11" s="131" t="s">
        <v>1192</v>
      </c>
      <c r="C11" s="131" t="s">
        <v>1193</v>
      </c>
      <c r="D11" s="143">
        <v>3</v>
      </c>
      <c r="E11" s="131" t="s">
        <v>16</v>
      </c>
      <c r="H11" s="132">
        <f t="shared" si="0"/>
        <v>0</v>
      </c>
      <c r="I11" s="132">
        <f t="shared" si="1"/>
        <v>0</v>
      </c>
    </row>
    <row r="12" spans="1:9" ht="153">
      <c r="A12" s="141">
        <v>119</v>
      </c>
      <c r="B12" s="131" t="s">
        <v>1194</v>
      </c>
      <c r="C12" s="131" t="s">
        <v>1195</v>
      </c>
      <c r="D12" s="143">
        <v>1</v>
      </c>
      <c r="E12" s="131" t="s">
        <v>16</v>
      </c>
      <c r="H12" s="132">
        <f t="shared" si="0"/>
        <v>0</v>
      </c>
      <c r="I12" s="132">
        <f t="shared" si="1"/>
        <v>0</v>
      </c>
    </row>
    <row r="13" spans="1:9" ht="38.25">
      <c r="A13" s="141">
        <v>120</v>
      </c>
      <c r="B13" s="131" t="s">
        <v>1196</v>
      </c>
      <c r="C13" s="131" t="s">
        <v>1197</v>
      </c>
      <c r="D13" s="142">
        <v>1</v>
      </c>
      <c r="E13" s="131" t="s">
        <v>16</v>
      </c>
      <c r="H13" s="132">
        <f t="shared" si="0"/>
        <v>0</v>
      </c>
      <c r="I13" s="132">
        <f t="shared" si="1"/>
        <v>0</v>
      </c>
    </row>
    <row r="14" spans="1:9" ht="25.5">
      <c r="A14" s="141">
        <v>121</v>
      </c>
      <c r="B14" s="131" t="s">
        <v>1196</v>
      </c>
      <c r="C14" s="131" t="s">
        <v>1198</v>
      </c>
      <c r="D14" s="142">
        <v>1</v>
      </c>
      <c r="E14" s="131" t="s">
        <v>16</v>
      </c>
      <c r="H14" s="132">
        <f>D14*F14</f>
        <v>0</v>
      </c>
      <c r="I14" s="132">
        <f>D14*G14</f>
        <v>0</v>
      </c>
    </row>
    <row r="15" spans="1:9" ht="25.5">
      <c r="A15" s="141">
        <v>122</v>
      </c>
      <c r="B15" s="131" t="s">
        <v>1196</v>
      </c>
      <c r="C15" s="131" t="s">
        <v>1199</v>
      </c>
      <c r="D15" s="142">
        <v>5</v>
      </c>
      <c r="E15" s="131" t="s">
        <v>16</v>
      </c>
      <c r="H15" s="132">
        <f>D15*F15</f>
        <v>0</v>
      </c>
      <c r="I15" s="132">
        <f>D15*G15</f>
        <v>0</v>
      </c>
    </row>
    <row r="16" spans="1:9" ht="25.5">
      <c r="A16" s="141">
        <v>123</v>
      </c>
      <c r="B16" s="131" t="s">
        <v>1196</v>
      </c>
      <c r="C16" s="131" t="s">
        <v>1200</v>
      </c>
      <c r="D16" s="142">
        <v>12</v>
      </c>
      <c r="E16" s="131" t="s">
        <v>16</v>
      </c>
      <c r="H16" s="132">
        <f>D16*F16</f>
        <v>0</v>
      </c>
      <c r="I16" s="132">
        <f>D16*G16</f>
        <v>0</v>
      </c>
    </row>
    <row r="17" spans="3:9">
      <c r="C17" s="131" t="s">
        <v>25</v>
      </c>
      <c r="H17" s="132">
        <f>SUM(H2:H16)</f>
        <v>0</v>
      </c>
      <c r="I17" s="132">
        <f>SUM(I2:I16)</f>
        <v>0</v>
      </c>
    </row>
  </sheetData>
  <pageMargins left="0.15748031496062992" right="0.15748031496062992" top="0.78740157480314965" bottom="0.78740157480314965" header="0.51181102362204722" footer="0.51181102362204722"/>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heetViews>
  <sheetFormatPr defaultRowHeight="12.7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c r="A1" s="7" t="s">
        <v>3</v>
      </c>
      <c r="B1" s="3" t="s">
        <v>4</v>
      </c>
      <c r="C1" s="3" t="s">
        <v>5</v>
      </c>
      <c r="D1" s="5" t="s">
        <v>6</v>
      </c>
      <c r="E1" s="3" t="s">
        <v>7</v>
      </c>
      <c r="F1" s="5" t="s">
        <v>8</v>
      </c>
      <c r="G1" s="5" t="s">
        <v>9</v>
      </c>
      <c r="H1" s="5" t="s">
        <v>10</v>
      </c>
      <c r="I1" s="5" t="s">
        <v>11</v>
      </c>
    </row>
    <row r="2" spans="1:9" ht="51">
      <c r="A2" s="8">
        <v>1</v>
      </c>
      <c r="B2" s="1" t="s">
        <v>27</v>
      </c>
      <c r="C2" s="2" t="s">
        <v>28</v>
      </c>
      <c r="D2" s="6">
        <v>14</v>
      </c>
      <c r="E2" s="1" t="s">
        <v>21</v>
      </c>
      <c r="F2" s="6">
        <v>0</v>
      </c>
      <c r="G2" s="6">
        <v>0</v>
      </c>
      <c r="H2" s="6">
        <f>ROUND(D2*F2, 0)</f>
        <v>0</v>
      </c>
      <c r="I2" s="6">
        <f>ROUND(D2*G2, 0)</f>
        <v>0</v>
      </c>
    </row>
    <row r="4" spans="1:9" ht="79.5">
      <c r="A4" s="8">
        <v>2</v>
      </c>
      <c r="B4" s="1" t="s">
        <v>29</v>
      </c>
      <c r="C4" s="2" t="s">
        <v>35</v>
      </c>
      <c r="D4" s="6">
        <v>3180.37</v>
      </c>
      <c r="E4" s="1" t="s">
        <v>21</v>
      </c>
      <c r="F4" s="6">
        <v>0</v>
      </c>
      <c r="G4" s="6">
        <v>0</v>
      </c>
      <c r="H4" s="6">
        <f>ROUND(D4*F4, 0)</f>
        <v>0</v>
      </c>
      <c r="I4" s="6">
        <f>ROUND(D4*G4, 0)</f>
        <v>0</v>
      </c>
    </row>
    <row r="5" spans="1:9" ht="25.5">
      <c r="C5" s="2" t="s">
        <v>30</v>
      </c>
    </row>
    <row r="7" spans="1:9" ht="76.5">
      <c r="A7" s="8">
        <v>3</v>
      </c>
      <c r="B7" s="1" t="s">
        <v>31</v>
      </c>
      <c r="C7" s="2" t="s">
        <v>32</v>
      </c>
      <c r="D7" s="6">
        <v>69.75</v>
      </c>
      <c r="E7" s="1" t="s">
        <v>21</v>
      </c>
      <c r="F7" s="6">
        <v>0</v>
      </c>
      <c r="G7" s="6">
        <v>0</v>
      </c>
      <c r="H7" s="6">
        <f>ROUND(D7*F7, 0)</f>
        <v>0</v>
      </c>
      <c r="I7" s="6">
        <f>ROUND(D7*G7, 0)</f>
        <v>0</v>
      </c>
    </row>
    <row r="8" spans="1:9" ht="54">
      <c r="C8" s="2" t="s">
        <v>36</v>
      </c>
    </row>
    <row r="10" spans="1:9" ht="92.25">
      <c r="A10" s="8">
        <v>4</v>
      </c>
      <c r="B10" s="1" t="s">
        <v>33</v>
      </c>
      <c r="C10" s="2" t="s">
        <v>37</v>
      </c>
      <c r="D10" s="6">
        <v>386.42</v>
      </c>
      <c r="E10" s="1" t="s">
        <v>21</v>
      </c>
      <c r="F10" s="6">
        <v>0</v>
      </c>
      <c r="G10" s="6">
        <v>0</v>
      </c>
      <c r="H10" s="6">
        <f>ROUND(D10*F10, 0)</f>
        <v>0</v>
      </c>
      <c r="I10" s="6">
        <f>ROUND(D10*G10, 0)</f>
        <v>0</v>
      </c>
    </row>
    <row r="11" spans="1:9" ht="25.5">
      <c r="C11" s="2" t="s">
        <v>34</v>
      </c>
    </row>
    <row r="13" spans="1:9" s="9" customFormat="1">
      <c r="A13" s="7"/>
      <c r="B13" s="3"/>
      <c r="C13" s="3" t="s">
        <v>25</v>
      </c>
      <c r="D13" s="5"/>
      <c r="E13" s="3"/>
      <c r="F13" s="5"/>
      <c r="G13" s="5"/>
      <c r="H13" s="5">
        <f>ROUND(SUM(H2:H12),0)</f>
        <v>0</v>
      </c>
      <c r="I13" s="5">
        <f>ROUND(SUM(I2:I12),0)</f>
        <v>0</v>
      </c>
    </row>
  </sheetData>
  <pageMargins left="0.2361111111111111" right="0.2361111111111111" top="0.69444444444444442" bottom="0.69444444444444442" header="0.41666666666666669" footer="0.41666666666666669"/>
  <pageSetup paperSize="9" orientation="portrait" useFirstPageNumber="1" verticalDpi="0" r:id="rId1"/>
  <headerFooter>
    <oddHeader>&amp;L&amp;"Times New Roman CE,bold"&amp;10 Zsaluzás és állványozás</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opLeftCell="A11" workbookViewId="0">
      <selection activeCell="G9" sqref="G9"/>
    </sheetView>
  </sheetViews>
  <sheetFormatPr defaultRowHeight="12.75"/>
  <cols>
    <col min="1" max="1" width="4.5703125" style="141" customWidth="1"/>
    <col min="2" max="2" width="9.28515625" style="131" customWidth="1"/>
    <col min="3" max="3" width="36.7109375" style="131" customWidth="1"/>
    <col min="4" max="4" width="6.7109375" style="143" customWidth="1"/>
    <col min="5" max="5" width="6.7109375" style="131" customWidth="1"/>
    <col min="6" max="9" width="9.140625" style="132"/>
    <col min="10" max="16384" width="9.140625" style="131"/>
  </cols>
  <sheetData>
    <row r="1" spans="1:9" s="135" customFormat="1" ht="25.5">
      <c r="A1" s="139" t="s">
        <v>3</v>
      </c>
      <c r="B1" s="135" t="s">
        <v>4</v>
      </c>
      <c r="C1" s="135" t="s">
        <v>5</v>
      </c>
      <c r="D1" s="136" t="s">
        <v>6</v>
      </c>
      <c r="E1" s="135" t="s">
        <v>7</v>
      </c>
      <c r="F1" s="140" t="s">
        <v>8</v>
      </c>
      <c r="G1" s="140" t="s">
        <v>9</v>
      </c>
      <c r="H1" s="140" t="s">
        <v>10</v>
      </c>
      <c r="I1" s="140" t="s">
        <v>11</v>
      </c>
    </row>
    <row r="2" spans="1:9" ht="38.25">
      <c r="A2" s="141">
        <v>124</v>
      </c>
      <c r="B2" s="131" t="s">
        <v>1201</v>
      </c>
      <c r="C2" s="131" t="s">
        <v>1202</v>
      </c>
      <c r="D2" s="143">
        <v>10</v>
      </c>
      <c r="E2" s="131" t="s">
        <v>707</v>
      </c>
      <c r="H2" s="132">
        <f t="shared" ref="H2:H12" si="0">D2*F2</f>
        <v>0</v>
      </c>
      <c r="I2" s="132">
        <f t="shared" ref="I2:I12" si="1">D2*G2</f>
        <v>0</v>
      </c>
    </row>
    <row r="3" spans="1:9" ht="51">
      <c r="A3" s="141">
        <v>125</v>
      </c>
      <c r="B3" s="131" t="s">
        <v>1203</v>
      </c>
      <c r="C3" s="131" t="s">
        <v>1204</v>
      </c>
      <c r="D3" s="143">
        <v>1</v>
      </c>
      <c r="E3" s="131" t="s">
        <v>16</v>
      </c>
      <c r="H3" s="132">
        <f t="shared" si="0"/>
        <v>0</v>
      </c>
      <c r="I3" s="132">
        <f t="shared" si="1"/>
        <v>0</v>
      </c>
    </row>
    <row r="4" spans="1:9" ht="51">
      <c r="A4" s="141">
        <v>126</v>
      </c>
      <c r="B4" s="131" t="s">
        <v>1205</v>
      </c>
      <c r="C4" s="131" t="s">
        <v>1206</v>
      </c>
      <c r="D4" s="143">
        <v>1</v>
      </c>
      <c r="E4" s="131" t="s">
        <v>16</v>
      </c>
      <c r="H4" s="132">
        <f t="shared" si="0"/>
        <v>0</v>
      </c>
      <c r="I4" s="132">
        <f t="shared" si="1"/>
        <v>0</v>
      </c>
    </row>
    <row r="5" spans="1:9" ht="25.5">
      <c r="A5" s="141">
        <v>127</v>
      </c>
      <c r="B5" s="131" t="s">
        <v>1207</v>
      </c>
      <c r="C5" s="131" t="s">
        <v>1208</v>
      </c>
      <c r="D5" s="143">
        <v>2</v>
      </c>
      <c r="E5" s="131" t="s">
        <v>16</v>
      </c>
      <c r="H5" s="132">
        <f t="shared" si="0"/>
        <v>0</v>
      </c>
      <c r="I5" s="132">
        <f t="shared" si="1"/>
        <v>0</v>
      </c>
    </row>
    <row r="6" spans="1:9" ht="38.25">
      <c r="A6" s="141">
        <v>128</v>
      </c>
      <c r="B6" s="131" t="s">
        <v>1209</v>
      </c>
      <c r="C6" s="131" t="s">
        <v>1210</v>
      </c>
      <c r="D6" s="143">
        <v>1</v>
      </c>
      <c r="E6" s="131" t="s">
        <v>16</v>
      </c>
      <c r="H6" s="132">
        <f t="shared" si="0"/>
        <v>0</v>
      </c>
      <c r="I6" s="132">
        <f t="shared" si="1"/>
        <v>0</v>
      </c>
    </row>
    <row r="7" spans="1:9" ht="38.25">
      <c r="A7" s="141">
        <v>129</v>
      </c>
      <c r="B7" s="131" t="s">
        <v>1211</v>
      </c>
      <c r="C7" s="131" t="s">
        <v>1212</v>
      </c>
      <c r="D7" s="143">
        <v>1</v>
      </c>
      <c r="E7" s="131" t="s">
        <v>16</v>
      </c>
      <c r="H7" s="132">
        <f t="shared" si="0"/>
        <v>0</v>
      </c>
      <c r="I7" s="132">
        <f t="shared" si="1"/>
        <v>0</v>
      </c>
    </row>
    <row r="8" spans="1:9" ht="38.25">
      <c r="A8" s="141">
        <v>130</v>
      </c>
      <c r="B8" s="131" t="s">
        <v>1213</v>
      </c>
      <c r="C8" s="131" t="s">
        <v>1214</v>
      </c>
      <c r="D8" s="143">
        <v>1</v>
      </c>
      <c r="E8" s="131" t="s">
        <v>16</v>
      </c>
      <c r="F8" s="132">
        <v>0</v>
      </c>
      <c r="G8" s="132">
        <v>0</v>
      </c>
      <c r="H8" s="132">
        <f t="shared" si="0"/>
        <v>0</v>
      </c>
      <c r="I8" s="132">
        <f t="shared" si="1"/>
        <v>0</v>
      </c>
    </row>
    <row r="9" spans="1:9" ht="38.25">
      <c r="A9" s="141">
        <v>131</v>
      </c>
      <c r="B9" s="131" t="s">
        <v>1215</v>
      </c>
      <c r="C9" s="131" t="s">
        <v>1216</v>
      </c>
      <c r="D9" s="143">
        <v>1</v>
      </c>
      <c r="E9" s="131" t="s">
        <v>16</v>
      </c>
      <c r="H9" s="132">
        <f t="shared" si="0"/>
        <v>0</v>
      </c>
      <c r="I9" s="132">
        <f t="shared" si="1"/>
        <v>0</v>
      </c>
    </row>
    <row r="10" spans="1:9" ht="38.25">
      <c r="A10" s="141">
        <v>132</v>
      </c>
      <c r="B10" s="131" t="s">
        <v>1217</v>
      </c>
      <c r="C10" s="131" t="s">
        <v>1218</v>
      </c>
      <c r="D10" s="143">
        <v>1</v>
      </c>
      <c r="E10" s="131" t="s">
        <v>16</v>
      </c>
      <c r="H10" s="132">
        <f t="shared" si="0"/>
        <v>0</v>
      </c>
      <c r="I10" s="132">
        <f t="shared" si="1"/>
        <v>0</v>
      </c>
    </row>
    <row r="11" spans="1:9" ht="38.25">
      <c r="A11" s="141">
        <v>133</v>
      </c>
      <c r="B11" s="131" t="s">
        <v>1219</v>
      </c>
      <c r="C11" s="131" t="s">
        <v>1220</v>
      </c>
      <c r="D11" s="143">
        <v>1</v>
      </c>
      <c r="E11" s="131" t="s">
        <v>16</v>
      </c>
      <c r="H11" s="132">
        <f t="shared" si="0"/>
        <v>0</v>
      </c>
      <c r="I11" s="132">
        <f t="shared" si="1"/>
        <v>0</v>
      </c>
    </row>
    <row r="12" spans="1:9" ht="38.25">
      <c r="A12" s="141">
        <v>134</v>
      </c>
      <c r="B12" s="131" t="s">
        <v>1221</v>
      </c>
      <c r="C12" s="131" t="s">
        <v>1222</v>
      </c>
      <c r="D12" s="143">
        <v>1</v>
      </c>
      <c r="E12" s="131" t="s">
        <v>16</v>
      </c>
      <c r="H12" s="132">
        <f t="shared" si="0"/>
        <v>0</v>
      </c>
      <c r="I12" s="132">
        <f t="shared" si="1"/>
        <v>0</v>
      </c>
    </row>
    <row r="13" spans="1:9">
      <c r="C13" s="131" t="s">
        <v>25</v>
      </c>
      <c r="H13" s="132">
        <f>SUM(H2:H12)</f>
        <v>0</v>
      </c>
      <c r="I13" s="132">
        <f>SUM(I2:I12)</f>
        <v>0</v>
      </c>
    </row>
  </sheetData>
  <pageMargins left="0.15748031496062992" right="0.15748031496062992" top="0.78740157480314965" bottom="0.78740157480314965" header="0.51181102362204722" footer="0.51181102362204722"/>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7"/>
  <sheetViews>
    <sheetView workbookViewId="0">
      <selection activeCell="B23" sqref="B23"/>
    </sheetView>
  </sheetViews>
  <sheetFormatPr defaultRowHeight="12.75"/>
  <cols>
    <col min="1" max="1" width="36.42578125" style="131" customWidth="1"/>
    <col min="2" max="3" width="20.7109375" style="132" customWidth="1"/>
    <col min="4" max="16384" width="9.140625" style="131"/>
  </cols>
  <sheetData>
    <row r="2" spans="1:3" ht="20.25" customHeight="1">
      <c r="A2" s="536" t="s">
        <v>954</v>
      </c>
      <c r="B2" s="536"/>
      <c r="C2" s="536"/>
    </row>
    <row r="4" spans="1:3" ht="15.75">
      <c r="A4" s="537" t="s">
        <v>777</v>
      </c>
      <c r="B4" s="537"/>
      <c r="C4" s="537"/>
    </row>
    <row r="5" spans="1:3" ht="15.75">
      <c r="A5" s="537" t="s">
        <v>778</v>
      </c>
      <c r="B5" s="537"/>
      <c r="C5" s="537"/>
    </row>
    <row r="6" spans="1:3" ht="15.75">
      <c r="A6" s="537" t="s">
        <v>779</v>
      </c>
      <c r="B6" s="537"/>
      <c r="C6" s="537"/>
    </row>
    <row r="7" spans="1:3" ht="15.75">
      <c r="A7" s="537" t="s">
        <v>780</v>
      </c>
      <c r="B7" s="537"/>
      <c r="C7" s="537"/>
    </row>
    <row r="8" spans="1:3" ht="15.75">
      <c r="A8" s="133"/>
      <c r="B8" s="134"/>
      <c r="C8" s="134"/>
    </row>
    <row r="9" spans="1:3" ht="15.75">
      <c r="A9" s="538" t="s">
        <v>1224</v>
      </c>
      <c r="B9" s="538"/>
      <c r="C9" s="538"/>
    </row>
    <row r="10" spans="1:3">
      <c r="A10" s="539"/>
      <c r="B10" s="539"/>
      <c r="C10" s="539"/>
    </row>
    <row r="11" spans="1:3">
      <c r="A11" s="539"/>
      <c r="B11" s="539"/>
      <c r="C11" s="539"/>
    </row>
    <row r="12" spans="1:3">
      <c r="A12" s="539"/>
      <c r="B12" s="539"/>
      <c r="C12" s="539"/>
    </row>
    <row r="17" spans="1:3" s="135" customFormat="1">
      <c r="A17" s="135" t="s">
        <v>0</v>
      </c>
      <c r="B17" s="152" t="s">
        <v>1</v>
      </c>
      <c r="C17" s="152" t="s">
        <v>2</v>
      </c>
    </row>
    <row r="18" spans="1:3">
      <c r="A18" s="131" t="s">
        <v>560</v>
      </c>
      <c r="B18" s="132">
        <f>'6.1 Szigetelés'!H4</f>
        <v>0</v>
      </c>
      <c r="C18" s="132">
        <f>'6.1 Szigetelés'!I4</f>
        <v>0</v>
      </c>
    </row>
    <row r="19" spans="1:3">
      <c r="A19" s="131" t="s">
        <v>957</v>
      </c>
      <c r="B19" s="132">
        <f>'6.2 Szellőztető berendezések'!H74</f>
        <v>0</v>
      </c>
      <c r="C19" s="132">
        <f>'6.2 Szellőztető berendezések'!I74</f>
        <v>0</v>
      </c>
    </row>
    <row r="20" spans="1:3" s="135" customFormat="1">
      <c r="A20" s="135" t="s">
        <v>630</v>
      </c>
      <c r="B20" s="140">
        <f>SUM(B18:B19)</f>
        <v>0</v>
      </c>
      <c r="C20" s="140">
        <f>SUM(C18:C19)</f>
        <v>0</v>
      </c>
    </row>
    <row r="22" spans="1:3">
      <c r="A22" s="131" t="s">
        <v>1373</v>
      </c>
      <c r="B22" s="132">
        <f>B20+C20</f>
        <v>0</v>
      </c>
    </row>
    <row r="37" spans="1:1">
      <c r="A37" s="131" t="s">
        <v>785</v>
      </c>
    </row>
  </sheetData>
  <mergeCells count="9">
    <mergeCell ref="A10:C10"/>
    <mergeCell ref="A11:C11"/>
    <mergeCell ref="A12:C12"/>
    <mergeCell ref="A2:C2"/>
    <mergeCell ref="A4:C4"/>
    <mergeCell ref="A5:C5"/>
    <mergeCell ref="A6:C6"/>
    <mergeCell ref="A7:C7"/>
    <mergeCell ref="A9:C9"/>
  </mergeCells>
  <pageMargins left="1" right="1" top="1" bottom="1" header="0.41666666666666669" footer="0.41666666666666669"/>
  <pageSetup paperSize="9" orientation="portrait" verticalDpi="0" r:id="rId1"/>
  <headerFooter alignWithMargins="0">
    <oddFooter>&amp;C&amp;P. oldal</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F2" sqref="F2"/>
    </sheetView>
  </sheetViews>
  <sheetFormatPr defaultRowHeight="12.75"/>
  <cols>
    <col min="1" max="1" width="4.5703125" style="141" customWidth="1"/>
    <col min="2" max="2" width="9.28515625" style="131" customWidth="1"/>
    <col min="3" max="3" width="36.7109375" style="131" customWidth="1"/>
    <col min="4" max="4" width="6.7109375" style="143" customWidth="1"/>
    <col min="5" max="5" width="6.7109375" style="131" customWidth="1"/>
    <col min="6" max="7" width="9.140625" style="132"/>
    <col min="8" max="8" width="10.5703125" style="132" customWidth="1"/>
    <col min="9" max="9" width="9.140625" style="132"/>
    <col min="10" max="16384" width="9.140625" style="131"/>
  </cols>
  <sheetData>
    <row r="1" spans="1:9" s="135" customFormat="1" ht="25.5">
      <c r="A1" s="139" t="s">
        <v>3</v>
      </c>
      <c r="B1" s="135" t="s">
        <v>4</v>
      </c>
      <c r="C1" s="135" t="s">
        <v>5</v>
      </c>
      <c r="D1" s="136" t="s">
        <v>6</v>
      </c>
      <c r="E1" s="135" t="s">
        <v>7</v>
      </c>
      <c r="F1" s="140" t="s">
        <v>8</v>
      </c>
      <c r="G1" s="140" t="s">
        <v>9</v>
      </c>
      <c r="H1" s="140" t="s">
        <v>10</v>
      </c>
      <c r="I1" s="140" t="s">
        <v>11</v>
      </c>
    </row>
    <row r="2" spans="1:9" ht="63.75">
      <c r="A2" s="141">
        <v>1</v>
      </c>
      <c r="B2" s="131" t="s">
        <v>1225</v>
      </c>
      <c r="C2" s="131" t="s">
        <v>1226</v>
      </c>
      <c r="D2" s="143">
        <v>16</v>
      </c>
      <c r="E2" s="131" t="s">
        <v>21</v>
      </c>
      <c r="H2" s="132">
        <f>D2*F2</f>
        <v>0</v>
      </c>
      <c r="I2" s="132">
        <f>D2*G2</f>
        <v>0</v>
      </c>
    </row>
    <row r="3" spans="1:9" ht="63.75">
      <c r="A3" s="141">
        <v>2</v>
      </c>
      <c r="B3" s="131" t="s">
        <v>1227</v>
      </c>
      <c r="C3" s="131" t="s">
        <v>1228</v>
      </c>
      <c r="D3" s="143">
        <v>175</v>
      </c>
      <c r="E3" s="131" t="s">
        <v>21</v>
      </c>
      <c r="H3" s="132">
        <f>D3*F3</f>
        <v>0</v>
      </c>
      <c r="I3" s="132">
        <f>D3*G3</f>
        <v>0</v>
      </c>
    </row>
    <row r="4" spans="1:9">
      <c r="C4" s="131" t="s">
        <v>25</v>
      </c>
      <c r="H4" s="132">
        <f>SUM(H2:H3)</f>
        <v>0</v>
      </c>
      <c r="I4" s="132">
        <f>SUM(I2:I3)</f>
        <v>0</v>
      </c>
    </row>
  </sheetData>
  <pageMargins left="0.15748031496062992" right="0.15748031496062992" top="0.78740157480314965" bottom="0.78740157480314965" header="0.51181102362204722" footer="0.51181102362204722"/>
  <pageSetup paperSize="9" orientation="portrait" verticalDpi="0"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topLeftCell="A71" workbookViewId="0">
      <selection activeCell="D69" sqref="D69"/>
    </sheetView>
  </sheetViews>
  <sheetFormatPr defaultRowHeight="12.75"/>
  <cols>
    <col min="1" max="1" width="4.28515625" style="149" bestFit="1" customWidth="1"/>
    <col min="2" max="2" width="9.28515625" style="150" customWidth="1"/>
    <col min="3" max="3" width="36.7109375" style="150" customWidth="1"/>
    <col min="4" max="4" width="6.7109375" style="142" customWidth="1"/>
    <col min="5" max="5" width="4.7109375" style="150" bestFit="1" customWidth="1"/>
    <col min="6" max="6" width="9.85546875" style="151" bestFit="1" customWidth="1"/>
    <col min="7" max="7" width="9.140625" style="151"/>
    <col min="8" max="8" width="10.7109375" style="151" bestFit="1" customWidth="1"/>
    <col min="9" max="9" width="10.28515625" style="151" customWidth="1"/>
    <col min="10" max="16384" width="9.140625" style="150"/>
  </cols>
  <sheetData>
    <row r="1" spans="1:9" s="146" customFormat="1" ht="25.5">
      <c r="A1" s="145" t="s">
        <v>3</v>
      </c>
      <c r="B1" s="146" t="s">
        <v>4</v>
      </c>
      <c r="C1" s="146" t="s">
        <v>5</v>
      </c>
      <c r="D1" s="147" t="s">
        <v>6</v>
      </c>
      <c r="E1" s="146" t="s">
        <v>1229</v>
      </c>
      <c r="F1" s="148" t="s">
        <v>8</v>
      </c>
      <c r="G1" s="148" t="s">
        <v>9</v>
      </c>
      <c r="H1" s="148" t="s">
        <v>10</v>
      </c>
      <c r="I1" s="148" t="s">
        <v>11</v>
      </c>
    </row>
    <row r="2" spans="1:9" ht="63.75">
      <c r="A2" s="149">
        <v>3</v>
      </c>
      <c r="B2" s="150" t="s">
        <v>1230</v>
      </c>
      <c r="C2" s="150" t="s">
        <v>1231</v>
      </c>
      <c r="D2" s="142">
        <v>14</v>
      </c>
      <c r="E2" s="150" t="s">
        <v>21</v>
      </c>
      <c r="H2" s="151">
        <f t="shared" ref="H2:H65" si="0">D2*F2</f>
        <v>0</v>
      </c>
      <c r="I2" s="151">
        <f t="shared" ref="I2:I65" si="1">D2*G2</f>
        <v>0</v>
      </c>
    </row>
    <row r="3" spans="1:9" ht="76.5">
      <c r="A3" s="149">
        <v>4</v>
      </c>
      <c r="B3" s="150" t="s">
        <v>1232</v>
      </c>
      <c r="C3" s="150" t="s">
        <v>1233</v>
      </c>
      <c r="D3" s="142">
        <v>16</v>
      </c>
      <c r="E3" s="150" t="s">
        <v>21</v>
      </c>
      <c r="H3" s="151">
        <f t="shared" si="0"/>
        <v>0</v>
      </c>
      <c r="I3" s="151">
        <f t="shared" si="1"/>
        <v>0</v>
      </c>
    </row>
    <row r="4" spans="1:9" ht="63.75">
      <c r="A4" s="149">
        <v>5</v>
      </c>
      <c r="B4" s="150" t="s">
        <v>1234</v>
      </c>
      <c r="C4" s="150" t="s">
        <v>1235</v>
      </c>
      <c r="D4" s="142">
        <v>14</v>
      </c>
      <c r="E4" s="150" t="s">
        <v>127</v>
      </c>
      <c r="H4" s="151">
        <f t="shared" si="0"/>
        <v>0</v>
      </c>
      <c r="I4" s="151">
        <f t="shared" si="1"/>
        <v>0</v>
      </c>
    </row>
    <row r="5" spans="1:9" ht="63.75">
      <c r="A5" s="149">
        <v>6</v>
      </c>
      <c r="B5" s="150" t="s">
        <v>1236</v>
      </c>
      <c r="C5" s="150" t="s">
        <v>1237</v>
      </c>
      <c r="D5" s="142">
        <v>34</v>
      </c>
      <c r="E5" s="150" t="s">
        <v>127</v>
      </c>
      <c r="H5" s="151">
        <f t="shared" si="0"/>
        <v>0</v>
      </c>
      <c r="I5" s="151">
        <f t="shared" si="1"/>
        <v>0</v>
      </c>
    </row>
    <row r="6" spans="1:9" ht="63.75">
      <c r="A6" s="149">
        <v>7</v>
      </c>
      <c r="B6" s="150" t="s">
        <v>1238</v>
      </c>
      <c r="C6" s="150" t="s">
        <v>1239</v>
      </c>
      <c r="D6" s="142">
        <v>25</v>
      </c>
      <c r="E6" s="150" t="s">
        <v>127</v>
      </c>
      <c r="H6" s="151">
        <f t="shared" si="0"/>
        <v>0</v>
      </c>
      <c r="I6" s="151">
        <f t="shared" si="1"/>
        <v>0</v>
      </c>
    </row>
    <row r="7" spans="1:9" ht="63.75">
      <c r="A7" s="149">
        <v>8</v>
      </c>
      <c r="B7" s="150" t="s">
        <v>1240</v>
      </c>
      <c r="C7" s="150" t="s">
        <v>1241</v>
      </c>
      <c r="D7" s="142">
        <v>91</v>
      </c>
      <c r="E7" s="150" t="s">
        <v>127</v>
      </c>
      <c r="H7" s="151">
        <f t="shared" si="0"/>
        <v>0</v>
      </c>
      <c r="I7" s="151">
        <f t="shared" si="1"/>
        <v>0</v>
      </c>
    </row>
    <row r="8" spans="1:9" ht="76.5">
      <c r="A8" s="149">
        <v>9</v>
      </c>
      <c r="B8" s="150" t="s">
        <v>1242</v>
      </c>
      <c r="C8" s="150" t="s">
        <v>1243</v>
      </c>
      <c r="D8" s="142">
        <v>30</v>
      </c>
      <c r="E8" s="150" t="s">
        <v>127</v>
      </c>
      <c r="H8" s="151">
        <f t="shared" si="0"/>
        <v>0</v>
      </c>
      <c r="I8" s="151">
        <f t="shared" si="1"/>
        <v>0</v>
      </c>
    </row>
    <row r="9" spans="1:9" ht="76.5">
      <c r="A9" s="149">
        <v>10</v>
      </c>
      <c r="B9" s="150" t="s">
        <v>1244</v>
      </c>
      <c r="C9" s="150" t="s">
        <v>1245</v>
      </c>
      <c r="D9" s="142">
        <v>40</v>
      </c>
      <c r="E9" s="150" t="s">
        <v>127</v>
      </c>
      <c r="H9" s="151">
        <f t="shared" si="0"/>
        <v>0</v>
      </c>
      <c r="I9" s="151">
        <f t="shared" si="1"/>
        <v>0</v>
      </c>
    </row>
    <row r="10" spans="1:9" ht="76.5">
      <c r="A10" s="149">
        <v>11</v>
      </c>
      <c r="B10" s="150" t="s">
        <v>1246</v>
      </c>
      <c r="C10" s="150" t="s">
        <v>1247</v>
      </c>
      <c r="D10" s="142">
        <v>10</v>
      </c>
      <c r="E10" s="150" t="s">
        <v>127</v>
      </c>
      <c r="H10" s="151">
        <f t="shared" si="0"/>
        <v>0</v>
      </c>
      <c r="I10" s="151">
        <f t="shared" si="1"/>
        <v>0</v>
      </c>
    </row>
    <row r="11" spans="1:9" ht="76.5">
      <c r="A11" s="149">
        <v>12</v>
      </c>
      <c r="B11" s="150" t="s">
        <v>1248</v>
      </c>
      <c r="C11" s="150" t="s">
        <v>1249</v>
      </c>
      <c r="D11" s="142">
        <v>31</v>
      </c>
      <c r="E11" s="150" t="s">
        <v>127</v>
      </c>
      <c r="H11" s="151">
        <f t="shared" si="0"/>
        <v>0</v>
      </c>
      <c r="I11" s="151">
        <f t="shared" si="1"/>
        <v>0</v>
      </c>
    </row>
    <row r="12" spans="1:9" ht="51">
      <c r="A12" s="149">
        <v>13</v>
      </c>
      <c r="B12" s="150" t="s">
        <v>1250</v>
      </c>
      <c r="C12" s="150" t="s">
        <v>1251</v>
      </c>
      <c r="D12" s="142">
        <v>8</v>
      </c>
      <c r="E12" s="150" t="s">
        <v>16</v>
      </c>
      <c r="H12" s="151">
        <f t="shared" si="0"/>
        <v>0</v>
      </c>
      <c r="I12" s="151">
        <f t="shared" si="1"/>
        <v>0</v>
      </c>
    </row>
    <row r="13" spans="1:9" ht="51">
      <c r="A13" s="149">
        <v>14</v>
      </c>
      <c r="B13" s="150" t="s">
        <v>1252</v>
      </c>
      <c r="C13" s="150" t="s">
        <v>1253</v>
      </c>
      <c r="D13" s="142">
        <v>7</v>
      </c>
      <c r="E13" s="150" t="s">
        <v>16</v>
      </c>
      <c r="H13" s="151">
        <f t="shared" si="0"/>
        <v>0</v>
      </c>
      <c r="I13" s="151">
        <f t="shared" si="1"/>
        <v>0</v>
      </c>
    </row>
    <row r="14" spans="1:9" ht="51">
      <c r="A14" s="149">
        <v>15</v>
      </c>
      <c r="B14" s="150" t="s">
        <v>1254</v>
      </c>
      <c r="C14" s="150" t="s">
        <v>1255</v>
      </c>
      <c r="D14" s="142">
        <v>9</v>
      </c>
      <c r="E14" s="150" t="s">
        <v>16</v>
      </c>
      <c r="H14" s="151">
        <f t="shared" si="0"/>
        <v>0</v>
      </c>
      <c r="I14" s="151">
        <f t="shared" si="1"/>
        <v>0</v>
      </c>
    </row>
    <row r="15" spans="1:9" ht="51">
      <c r="A15" s="149">
        <v>16</v>
      </c>
      <c r="B15" s="150" t="s">
        <v>1256</v>
      </c>
      <c r="C15" s="150" t="s">
        <v>1257</v>
      </c>
      <c r="D15" s="142">
        <v>3</v>
      </c>
      <c r="E15" s="150" t="s">
        <v>16</v>
      </c>
      <c r="H15" s="151">
        <f t="shared" si="0"/>
        <v>0</v>
      </c>
      <c r="I15" s="151">
        <f t="shared" si="1"/>
        <v>0</v>
      </c>
    </row>
    <row r="16" spans="1:9" ht="51">
      <c r="A16" s="149">
        <v>17</v>
      </c>
      <c r="B16" s="150" t="s">
        <v>1258</v>
      </c>
      <c r="C16" s="150" t="s">
        <v>1259</v>
      </c>
      <c r="D16" s="142">
        <v>4</v>
      </c>
      <c r="E16" s="150" t="s">
        <v>16</v>
      </c>
      <c r="H16" s="151">
        <f t="shared" si="0"/>
        <v>0</v>
      </c>
      <c r="I16" s="151">
        <f t="shared" si="1"/>
        <v>0</v>
      </c>
    </row>
    <row r="17" spans="1:9" ht="51">
      <c r="A17" s="149">
        <v>18</v>
      </c>
      <c r="B17" s="150" t="s">
        <v>1260</v>
      </c>
      <c r="C17" s="150" t="s">
        <v>1261</v>
      </c>
      <c r="D17" s="142">
        <v>4</v>
      </c>
      <c r="E17" s="150" t="s">
        <v>16</v>
      </c>
      <c r="H17" s="151">
        <f t="shared" si="0"/>
        <v>0</v>
      </c>
      <c r="I17" s="151">
        <f t="shared" si="1"/>
        <v>0</v>
      </c>
    </row>
    <row r="18" spans="1:9" ht="51">
      <c r="A18" s="149">
        <v>19</v>
      </c>
      <c r="B18" s="150" t="s">
        <v>1262</v>
      </c>
      <c r="C18" s="150" t="s">
        <v>1263</v>
      </c>
      <c r="D18" s="142">
        <v>14</v>
      </c>
      <c r="E18" s="150" t="s">
        <v>16</v>
      </c>
      <c r="H18" s="151">
        <f t="shared" si="0"/>
        <v>0</v>
      </c>
      <c r="I18" s="151">
        <f t="shared" si="1"/>
        <v>0</v>
      </c>
    </row>
    <row r="19" spans="1:9" ht="51">
      <c r="A19" s="149">
        <v>20</v>
      </c>
      <c r="B19" s="150" t="s">
        <v>1264</v>
      </c>
      <c r="C19" s="150" t="s">
        <v>1265</v>
      </c>
      <c r="D19" s="142">
        <v>23</v>
      </c>
      <c r="E19" s="150" t="s">
        <v>16</v>
      </c>
      <c r="H19" s="151">
        <f t="shared" si="0"/>
        <v>0</v>
      </c>
      <c r="I19" s="151">
        <f t="shared" si="1"/>
        <v>0</v>
      </c>
    </row>
    <row r="20" spans="1:9" ht="51">
      <c r="A20" s="149">
        <v>21</v>
      </c>
      <c r="B20" s="150" t="s">
        <v>1266</v>
      </c>
      <c r="C20" s="150" t="s">
        <v>1267</v>
      </c>
      <c r="D20" s="142">
        <v>4</v>
      </c>
      <c r="E20" s="150" t="s">
        <v>16</v>
      </c>
      <c r="H20" s="151">
        <f t="shared" si="0"/>
        <v>0</v>
      </c>
      <c r="I20" s="151">
        <f t="shared" si="1"/>
        <v>0</v>
      </c>
    </row>
    <row r="21" spans="1:9" ht="51">
      <c r="A21" s="149">
        <v>22</v>
      </c>
      <c r="B21" s="150" t="s">
        <v>1268</v>
      </c>
      <c r="C21" s="150" t="s">
        <v>1269</v>
      </c>
      <c r="D21" s="142">
        <v>19</v>
      </c>
      <c r="E21" s="150" t="s">
        <v>16</v>
      </c>
      <c r="H21" s="151">
        <f t="shared" si="0"/>
        <v>0</v>
      </c>
      <c r="I21" s="151">
        <f t="shared" si="1"/>
        <v>0</v>
      </c>
    </row>
    <row r="22" spans="1:9" ht="51">
      <c r="A22" s="149">
        <v>23</v>
      </c>
      <c r="B22" s="150" t="s">
        <v>1270</v>
      </c>
      <c r="C22" s="150" t="s">
        <v>1271</v>
      </c>
      <c r="D22" s="142">
        <v>6</v>
      </c>
      <c r="E22" s="150" t="s">
        <v>16</v>
      </c>
      <c r="H22" s="151">
        <f t="shared" si="0"/>
        <v>0</v>
      </c>
      <c r="I22" s="151">
        <f t="shared" si="1"/>
        <v>0</v>
      </c>
    </row>
    <row r="23" spans="1:9" ht="51">
      <c r="A23" s="149">
        <v>24</v>
      </c>
      <c r="B23" s="150" t="s">
        <v>1272</v>
      </c>
      <c r="C23" s="150" t="s">
        <v>1273</v>
      </c>
      <c r="D23" s="142">
        <v>29</v>
      </c>
      <c r="E23" s="150" t="s">
        <v>16</v>
      </c>
      <c r="H23" s="151">
        <f t="shared" si="0"/>
        <v>0</v>
      </c>
      <c r="I23" s="151">
        <f t="shared" si="1"/>
        <v>0</v>
      </c>
    </row>
    <row r="24" spans="1:9" ht="51">
      <c r="A24" s="149">
        <v>25</v>
      </c>
      <c r="B24" s="150" t="s">
        <v>1274</v>
      </c>
      <c r="C24" s="150" t="s">
        <v>1275</v>
      </c>
      <c r="D24" s="142">
        <v>2</v>
      </c>
      <c r="E24" s="150" t="s">
        <v>16</v>
      </c>
      <c r="H24" s="151">
        <f t="shared" si="0"/>
        <v>0</v>
      </c>
      <c r="I24" s="151">
        <f t="shared" si="1"/>
        <v>0</v>
      </c>
    </row>
    <row r="25" spans="1:9" ht="51">
      <c r="A25" s="149">
        <v>26</v>
      </c>
      <c r="B25" s="150" t="s">
        <v>1276</v>
      </c>
      <c r="C25" s="150" t="s">
        <v>1277</v>
      </c>
      <c r="D25" s="142">
        <v>2</v>
      </c>
      <c r="E25" s="150" t="s">
        <v>16</v>
      </c>
      <c r="H25" s="151">
        <f t="shared" si="0"/>
        <v>0</v>
      </c>
      <c r="I25" s="151">
        <f t="shared" si="1"/>
        <v>0</v>
      </c>
    </row>
    <row r="26" spans="1:9" ht="51">
      <c r="A26" s="149">
        <v>27</v>
      </c>
      <c r="B26" s="150" t="s">
        <v>1278</v>
      </c>
      <c r="C26" s="150" t="s">
        <v>1279</v>
      </c>
      <c r="D26" s="142">
        <v>2</v>
      </c>
      <c r="E26" s="150" t="s">
        <v>16</v>
      </c>
      <c r="H26" s="151">
        <f t="shared" si="0"/>
        <v>0</v>
      </c>
      <c r="I26" s="151">
        <f t="shared" si="1"/>
        <v>0</v>
      </c>
    </row>
    <row r="27" spans="1:9" ht="51">
      <c r="A27" s="149">
        <v>28</v>
      </c>
      <c r="B27" s="150" t="s">
        <v>1280</v>
      </c>
      <c r="C27" s="150" t="s">
        <v>1281</v>
      </c>
      <c r="D27" s="142">
        <v>4</v>
      </c>
      <c r="E27" s="150" t="s">
        <v>16</v>
      </c>
      <c r="H27" s="151">
        <f t="shared" si="0"/>
        <v>0</v>
      </c>
      <c r="I27" s="151">
        <f t="shared" si="1"/>
        <v>0</v>
      </c>
    </row>
    <row r="28" spans="1:9" ht="51">
      <c r="A28" s="149">
        <v>29</v>
      </c>
      <c r="B28" s="150" t="s">
        <v>1282</v>
      </c>
      <c r="C28" s="150" t="s">
        <v>1283</v>
      </c>
      <c r="D28" s="142">
        <v>2</v>
      </c>
      <c r="E28" s="150" t="s">
        <v>16</v>
      </c>
      <c r="H28" s="151">
        <f t="shared" si="0"/>
        <v>0</v>
      </c>
      <c r="I28" s="151">
        <f t="shared" si="1"/>
        <v>0</v>
      </c>
    </row>
    <row r="29" spans="1:9" ht="51">
      <c r="A29" s="149">
        <v>30</v>
      </c>
      <c r="B29" s="150" t="s">
        <v>1284</v>
      </c>
      <c r="C29" s="150" t="s">
        <v>1285</v>
      </c>
      <c r="D29" s="142">
        <v>9</v>
      </c>
      <c r="E29" s="150" t="s">
        <v>16</v>
      </c>
      <c r="H29" s="151">
        <f t="shared" si="0"/>
        <v>0</v>
      </c>
      <c r="I29" s="151">
        <f t="shared" si="1"/>
        <v>0</v>
      </c>
    </row>
    <row r="30" spans="1:9" ht="51">
      <c r="A30" s="149">
        <v>31</v>
      </c>
      <c r="B30" s="150" t="s">
        <v>1286</v>
      </c>
      <c r="C30" s="150" t="s">
        <v>1287</v>
      </c>
      <c r="D30" s="142">
        <v>2</v>
      </c>
      <c r="E30" s="150" t="s">
        <v>16</v>
      </c>
      <c r="H30" s="151">
        <f t="shared" si="0"/>
        <v>0</v>
      </c>
      <c r="I30" s="151">
        <f t="shared" si="1"/>
        <v>0</v>
      </c>
    </row>
    <row r="31" spans="1:9" ht="51">
      <c r="A31" s="149">
        <v>32</v>
      </c>
      <c r="B31" s="150" t="s">
        <v>1288</v>
      </c>
      <c r="C31" s="150" t="s">
        <v>1289</v>
      </c>
      <c r="D31" s="142">
        <v>6</v>
      </c>
      <c r="E31" s="150" t="s">
        <v>16</v>
      </c>
      <c r="H31" s="151">
        <f t="shared" si="0"/>
        <v>0</v>
      </c>
      <c r="I31" s="151">
        <f t="shared" si="1"/>
        <v>0</v>
      </c>
    </row>
    <row r="32" spans="1:9" ht="51">
      <c r="A32" s="149">
        <v>33</v>
      </c>
      <c r="B32" s="150" t="s">
        <v>1290</v>
      </c>
      <c r="C32" s="150" t="s">
        <v>1291</v>
      </c>
      <c r="D32" s="142">
        <v>1</v>
      </c>
      <c r="E32" s="150" t="s">
        <v>16</v>
      </c>
      <c r="H32" s="151">
        <f t="shared" si="0"/>
        <v>0</v>
      </c>
      <c r="I32" s="151">
        <f t="shared" si="1"/>
        <v>0</v>
      </c>
    </row>
    <row r="33" spans="1:9" ht="51">
      <c r="A33" s="149">
        <v>34</v>
      </c>
      <c r="B33" s="150" t="s">
        <v>1292</v>
      </c>
      <c r="C33" s="150" t="s">
        <v>1293</v>
      </c>
      <c r="D33" s="142">
        <v>3</v>
      </c>
      <c r="E33" s="150" t="s">
        <v>16</v>
      </c>
      <c r="H33" s="151">
        <f t="shared" si="0"/>
        <v>0</v>
      </c>
      <c r="I33" s="151">
        <f t="shared" si="1"/>
        <v>0</v>
      </c>
    </row>
    <row r="34" spans="1:9" ht="51">
      <c r="A34" s="149">
        <v>35</v>
      </c>
      <c r="B34" s="150" t="s">
        <v>1294</v>
      </c>
      <c r="C34" s="150" t="s">
        <v>1295</v>
      </c>
      <c r="D34" s="142">
        <v>1</v>
      </c>
      <c r="E34" s="150" t="s">
        <v>16</v>
      </c>
      <c r="H34" s="151">
        <f t="shared" si="0"/>
        <v>0</v>
      </c>
      <c r="I34" s="151">
        <f t="shared" si="1"/>
        <v>0</v>
      </c>
    </row>
    <row r="35" spans="1:9" ht="51">
      <c r="A35" s="149">
        <v>36</v>
      </c>
      <c r="B35" s="150" t="s">
        <v>1296</v>
      </c>
      <c r="C35" s="150" t="s">
        <v>1297</v>
      </c>
      <c r="D35" s="142">
        <v>3</v>
      </c>
      <c r="E35" s="150" t="s">
        <v>16</v>
      </c>
      <c r="H35" s="151">
        <f t="shared" si="0"/>
        <v>0</v>
      </c>
      <c r="I35" s="151">
        <f t="shared" si="1"/>
        <v>0</v>
      </c>
    </row>
    <row r="36" spans="1:9" ht="51">
      <c r="A36" s="149">
        <v>37</v>
      </c>
      <c r="B36" s="150" t="s">
        <v>1298</v>
      </c>
      <c r="C36" s="150" t="s">
        <v>1299</v>
      </c>
      <c r="D36" s="142">
        <v>6</v>
      </c>
      <c r="E36" s="150" t="s">
        <v>16</v>
      </c>
      <c r="H36" s="151">
        <f t="shared" si="0"/>
        <v>0</v>
      </c>
      <c r="I36" s="151">
        <f t="shared" si="1"/>
        <v>0</v>
      </c>
    </row>
    <row r="37" spans="1:9" ht="51">
      <c r="A37" s="149">
        <v>38</v>
      </c>
      <c r="B37" s="150" t="s">
        <v>1300</v>
      </c>
      <c r="C37" s="150" t="s">
        <v>1301</v>
      </c>
      <c r="D37" s="142">
        <v>12</v>
      </c>
      <c r="E37" s="150" t="s">
        <v>16</v>
      </c>
      <c r="H37" s="151">
        <f t="shared" si="0"/>
        <v>0</v>
      </c>
      <c r="I37" s="151">
        <f t="shared" si="1"/>
        <v>0</v>
      </c>
    </row>
    <row r="38" spans="1:9" ht="51">
      <c r="A38" s="149">
        <v>39</v>
      </c>
      <c r="B38" s="150" t="s">
        <v>1302</v>
      </c>
      <c r="C38" s="150" t="s">
        <v>1303</v>
      </c>
      <c r="D38" s="142">
        <v>3</v>
      </c>
      <c r="E38" s="150" t="s">
        <v>16</v>
      </c>
      <c r="H38" s="151">
        <f t="shared" si="0"/>
        <v>0</v>
      </c>
      <c r="I38" s="151">
        <f t="shared" si="1"/>
        <v>0</v>
      </c>
    </row>
    <row r="39" spans="1:9" ht="51">
      <c r="A39" s="149">
        <v>40</v>
      </c>
      <c r="B39" s="150" t="s">
        <v>1304</v>
      </c>
      <c r="C39" s="150" t="s">
        <v>1305</v>
      </c>
      <c r="D39" s="142">
        <v>12</v>
      </c>
      <c r="E39" s="150" t="s">
        <v>16</v>
      </c>
      <c r="H39" s="151">
        <f t="shared" si="0"/>
        <v>0</v>
      </c>
      <c r="I39" s="151">
        <f t="shared" si="1"/>
        <v>0</v>
      </c>
    </row>
    <row r="40" spans="1:9" ht="63.75">
      <c r="A40" s="149">
        <v>41</v>
      </c>
      <c r="B40" s="150" t="s">
        <v>1306</v>
      </c>
      <c r="C40" s="150" t="s">
        <v>1307</v>
      </c>
      <c r="D40" s="142">
        <v>2</v>
      </c>
      <c r="E40" s="150" t="s">
        <v>16</v>
      </c>
      <c r="H40" s="151">
        <f t="shared" si="0"/>
        <v>0</v>
      </c>
      <c r="I40" s="151">
        <f t="shared" si="1"/>
        <v>0</v>
      </c>
    </row>
    <row r="41" spans="1:9" ht="38.25">
      <c r="A41" s="149">
        <v>42</v>
      </c>
      <c r="B41" s="150" t="s">
        <v>1308</v>
      </c>
      <c r="C41" s="150" t="s">
        <v>1309</v>
      </c>
      <c r="D41" s="142">
        <v>26</v>
      </c>
      <c r="E41" s="150" t="s">
        <v>21</v>
      </c>
      <c r="H41" s="151">
        <f t="shared" si="0"/>
        <v>0</v>
      </c>
      <c r="I41" s="151">
        <f t="shared" si="1"/>
        <v>0</v>
      </c>
    </row>
    <row r="42" spans="1:9" ht="38.25">
      <c r="A42" s="149">
        <v>43</v>
      </c>
      <c r="B42" s="150" t="s">
        <v>1310</v>
      </c>
      <c r="C42" s="150" t="s">
        <v>1311</v>
      </c>
      <c r="D42" s="142">
        <v>1</v>
      </c>
      <c r="E42" s="150" t="s">
        <v>1177</v>
      </c>
      <c r="H42" s="151">
        <f t="shared" si="0"/>
        <v>0</v>
      </c>
      <c r="I42" s="151">
        <f t="shared" si="1"/>
        <v>0</v>
      </c>
    </row>
    <row r="43" spans="1:9" ht="38.25">
      <c r="A43" s="149">
        <v>44</v>
      </c>
      <c r="B43" s="150" t="s">
        <v>1312</v>
      </c>
      <c r="C43" s="150" t="s">
        <v>1313</v>
      </c>
      <c r="D43" s="142">
        <v>24</v>
      </c>
      <c r="E43" s="150" t="s">
        <v>16</v>
      </c>
      <c r="H43" s="151">
        <f t="shared" si="0"/>
        <v>0</v>
      </c>
      <c r="I43" s="151">
        <f t="shared" si="1"/>
        <v>0</v>
      </c>
    </row>
    <row r="44" spans="1:9" ht="38.25">
      <c r="A44" s="149">
        <v>45</v>
      </c>
      <c r="B44" s="150" t="s">
        <v>1314</v>
      </c>
      <c r="C44" s="150" t="s">
        <v>1315</v>
      </c>
      <c r="D44" s="142">
        <v>96</v>
      </c>
      <c r="E44" s="150" t="s">
        <v>16</v>
      </c>
      <c r="H44" s="151">
        <f t="shared" si="0"/>
        <v>0</v>
      </c>
      <c r="I44" s="151">
        <f t="shared" si="1"/>
        <v>0</v>
      </c>
    </row>
    <row r="45" spans="1:9" ht="38.25">
      <c r="A45" s="149">
        <v>46</v>
      </c>
      <c r="B45" s="150" t="s">
        <v>1316</v>
      </c>
      <c r="C45" s="150" t="s">
        <v>1317</v>
      </c>
      <c r="D45" s="142">
        <v>146</v>
      </c>
      <c r="E45" s="150" t="s">
        <v>16</v>
      </c>
      <c r="H45" s="151">
        <f t="shared" si="0"/>
        <v>0</v>
      </c>
      <c r="I45" s="151">
        <f t="shared" si="1"/>
        <v>0</v>
      </c>
    </row>
    <row r="46" spans="1:9" ht="25.5">
      <c r="A46" s="149">
        <v>47</v>
      </c>
      <c r="B46" s="150" t="s">
        <v>1318</v>
      </c>
      <c r="C46" s="150" t="s">
        <v>1319</v>
      </c>
      <c r="D46" s="142">
        <v>2</v>
      </c>
      <c r="E46" s="150" t="s">
        <v>16</v>
      </c>
      <c r="H46" s="151">
        <f t="shared" si="0"/>
        <v>0</v>
      </c>
      <c r="I46" s="151">
        <f t="shared" si="1"/>
        <v>0</v>
      </c>
    </row>
    <row r="47" spans="1:9" ht="51">
      <c r="A47" s="149">
        <v>48</v>
      </c>
      <c r="B47" s="150" t="s">
        <v>1320</v>
      </c>
      <c r="C47" s="150" t="s">
        <v>1321</v>
      </c>
      <c r="D47" s="142">
        <v>1</v>
      </c>
      <c r="E47" s="150" t="s">
        <v>16</v>
      </c>
      <c r="H47" s="151">
        <f t="shared" si="0"/>
        <v>0</v>
      </c>
      <c r="I47" s="151">
        <f t="shared" si="1"/>
        <v>0</v>
      </c>
    </row>
    <row r="48" spans="1:9" ht="76.5">
      <c r="A48" s="149">
        <v>49</v>
      </c>
      <c r="B48" s="150" t="s">
        <v>1322</v>
      </c>
      <c r="C48" s="150" t="s">
        <v>1323</v>
      </c>
      <c r="D48" s="142">
        <v>3</v>
      </c>
      <c r="E48" s="150" t="s">
        <v>16</v>
      </c>
      <c r="H48" s="151">
        <f t="shared" si="0"/>
        <v>0</v>
      </c>
      <c r="I48" s="151">
        <f t="shared" si="1"/>
        <v>0</v>
      </c>
    </row>
    <row r="49" spans="1:9" ht="76.5">
      <c r="A49" s="149">
        <v>50</v>
      </c>
      <c r="B49" s="150" t="s">
        <v>1324</v>
      </c>
      <c r="C49" s="150" t="s">
        <v>1325</v>
      </c>
      <c r="D49" s="142">
        <v>3</v>
      </c>
      <c r="E49" s="150" t="s">
        <v>16</v>
      </c>
      <c r="H49" s="151">
        <f t="shared" si="0"/>
        <v>0</v>
      </c>
      <c r="I49" s="151">
        <f t="shared" si="1"/>
        <v>0</v>
      </c>
    </row>
    <row r="50" spans="1:9" ht="76.5">
      <c r="A50" s="149">
        <v>51</v>
      </c>
      <c r="B50" s="150" t="s">
        <v>1324</v>
      </c>
      <c r="C50" s="150" t="s">
        <v>1326</v>
      </c>
      <c r="D50" s="142">
        <v>1</v>
      </c>
      <c r="E50" s="150" t="s">
        <v>16</v>
      </c>
      <c r="H50" s="151">
        <f>D50*F50</f>
        <v>0</v>
      </c>
      <c r="I50" s="151">
        <f>D50*G50</f>
        <v>0</v>
      </c>
    </row>
    <row r="51" spans="1:9" ht="63.75">
      <c r="A51" s="149">
        <v>52</v>
      </c>
      <c r="B51" s="150" t="s">
        <v>1327</v>
      </c>
      <c r="C51" s="150" t="s">
        <v>1328</v>
      </c>
      <c r="D51" s="142">
        <v>17</v>
      </c>
      <c r="E51" s="150" t="s">
        <v>16</v>
      </c>
      <c r="H51" s="151">
        <f t="shared" si="0"/>
        <v>0</v>
      </c>
      <c r="I51" s="151">
        <f t="shared" si="1"/>
        <v>0</v>
      </c>
    </row>
    <row r="52" spans="1:9" ht="63.75">
      <c r="A52" s="149">
        <v>53</v>
      </c>
      <c r="B52" s="150" t="s">
        <v>1329</v>
      </c>
      <c r="C52" s="150" t="s">
        <v>1330</v>
      </c>
      <c r="D52" s="142">
        <v>26</v>
      </c>
      <c r="E52" s="150" t="s">
        <v>16</v>
      </c>
      <c r="H52" s="151">
        <f t="shared" si="0"/>
        <v>0</v>
      </c>
      <c r="I52" s="151">
        <f t="shared" si="1"/>
        <v>0</v>
      </c>
    </row>
    <row r="53" spans="1:9" ht="63.75">
      <c r="A53" s="149">
        <v>54</v>
      </c>
      <c r="B53" s="150" t="s">
        <v>1331</v>
      </c>
      <c r="C53" s="150" t="s">
        <v>1332</v>
      </c>
      <c r="D53" s="142">
        <v>2</v>
      </c>
      <c r="E53" s="150" t="s">
        <v>16</v>
      </c>
      <c r="H53" s="151">
        <f t="shared" si="0"/>
        <v>0</v>
      </c>
      <c r="I53" s="151">
        <f t="shared" si="1"/>
        <v>0</v>
      </c>
    </row>
    <row r="54" spans="1:9" ht="63.75">
      <c r="A54" s="149">
        <v>55</v>
      </c>
      <c r="B54" s="150" t="s">
        <v>1333</v>
      </c>
      <c r="C54" s="150" t="s">
        <v>1334</v>
      </c>
      <c r="D54" s="142">
        <v>2</v>
      </c>
      <c r="E54" s="150" t="s">
        <v>16</v>
      </c>
      <c r="H54" s="151">
        <f t="shared" si="0"/>
        <v>0</v>
      </c>
      <c r="I54" s="151">
        <f t="shared" si="1"/>
        <v>0</v>
      </c>
    </row>
    <row r="55" spans="1:9" ht="38.25">
      <c r="A55" s="149">
        <v>56</v>
      </c>
      <c r="B55" s="150" t="s">
        <v>1335</v>
      </c>
      <c r="C55" s="150" t="s">
        <v>1336</v>
      </c>
      <c r="D55" s="142">
        <v>12</v>
      </c>
      <c r="E55" s="150" t="s">
        <v>16</v>
      </c>
      <c r="H55" s="151">
        <f t="shared" si="0"/>
        <v>0</v>
      </c>
      <c r="I55" s="151">
        <f t="shared" si="1"/>
        <v>0</v>
      </c>
    </row>
    <row r="56" spans="1:9" ht="38.25">
      <c r="A56" s="149">
        <v>57</v>
      </c>
      <c r="B56" s="150" t="s">
        <v>1337</v>
      </c>
      <c r="C56" s="150" t="s">
        <v>1338</v>
      </c>
      <c r="D56" s="142">
        <v>8</v>
      </c>
      <c r="E56" s="150" t="s">
        <v>16</v>
      </c>
      <c r="H56" s="151">
        <f t="shared" si="0"/>
        <v>0</v>
      </c>
      <c r="I56" s="151">
        <f t="shared" si="1"/>
        <v>0</v>
      </c>
    </row>
    <row r="57" spans="1:9" ht="38.25">
      <c r="A57" s="149">
        <v>58</v>
      </c>
      <c r="B57" s="150" t="s">
        <v>1339</v>
      </c>
      <c r="C57" s="150" t="s">
        <v>1340</v>
      </c>
      <c r="D57" s="142">
        <v>1</v>
      </c>
      <c r="E57" s="150" t="s">
        <v>16</v>
      </c>
      <c r="H57" s="151">
        <f t="shared" si="0"/>
        <v>0</v>
      </c>
      <c r="I57" s="151">
        <f t="shared" si="1"/>
        <v>0</v>
      </c>
    </row>
    <row r="58" spans="1:9" ht="38.25">
      <c r="A58" s="149">
        <v>59</v>
      </c>
      <c r="B58" s="150" t="s">
        <v>1341</v>
      </c>
      <c r="C58" s="150" t="s">
        <v>1342</v>
      </c>
      <c r="D58" s="142">
        <v>1</v>
      </c>
      <c r="E58" s="150" t="s">
        <v>16</v>
      </c>
      <c r="H58" s="151">
        <f t="shared" si="0"/>
        <v>0</v>
      </c>
      <c r="I58" s="151">
        <f t="shared" si="1"/>
        <v>0</v>
      </c>
    </row>
    <row r="59" spans="1:9" ht="38.25">
      <c r="A59" s="149">
        <v>60</v>
      </c>
      <c r="B59" s="150" t="s">
        <v>1343</v>
      </c>
      <c r="C59" s="150" t="s">
        <v>1344</v>
      </c>
      <c r="D59" s="142">
        <v>5</v>
      </c>
      <c r="E59" s="150" t="s">
        <v>16</v>
      </c>
      <c r="H59" s="151">
        <f t="shared" si="0"/>
        <v>0</v>
      </c>
      <c r="I59" s="151">
        <f t="shared" si="1"/>
        <v>0</v>
      </c>
    </row>
    <row r="60" spans="1:9" ht="38.25">
      <c r="A60" s="149">
        <v>61</v>
      </c>
      <c r="B60" s="150" t="s">
        <v>1345</v>
      </c>
      <c r="C60" s="150" t="s">
        <v>1346</v>
      </c>
      <c r="D60" s="142">
        <v>18</v>
      </c>
      <c r="E60" s="150" t="s">
        <v>16</v>
      </c>
      <c r="H60" s="151">
        <f t="shared" si="0"/>
        <v>0</v>
      </c>
      <c r="I60" s="151">
        <f t="shared" si="1"/>
        <v>0</v>
      </c>
    </row>
    <row r="61" spans="1:9" ht="38.25">
      <c r="A61" s="149">
        <v>62</v>
      </c>
      <c r="B61" s="150" t="s">
        <v>1347</v>
      </c>
      <c r="C61" s="150" t="s">
        <v>1348</v>
      </c>
      <c r="D61" s="142">
        <v>1</v>
      </c>
      <c r="E61" s="150" t="s">
        <v>16</v>
      </c>
      <c r="H61" s="151">
        <f t="shared" si="0"/>
        <v>0</v>
      </c>
      <c r="I61" s="151">
        <f t="shared" si="1"/>
        <v>0</v>
      </c>
    </row>
    <row r="62" spans="1:9" ht="38.25">
      <c r="A62" s="149">
        <v>63</v>
      </c>
      <c r="B62" s="150" t="s">
        <v>1349</v>
      </c>
      <c r="C62" s="150" t="s">
        <v>1350</v>
      </c>
      <c r="D62" s="142">
        <v>1</v>
      </c>
      <c r="E62" s="150" t="s">
        <v>16</v>
      </c>
      <c r="H62" s="151">
        <f t="shared" si="0"/>
        <v>0</v>
      </c>
      <c r="I62" s="151">
        <f t="shared" si="1"/>
        <v>0</v>
      </c>
    </row>
    <row r="63" spans="1:9" ht="38.25">
      <c r="A63" s="149">
        <v>64</v>
      </c>
      <c r="B63" s="150" t="s">
        <v>1351</v>
      </c>
      <c r="C63" s="150" t="s">
        <v>1352</v>
      </c>
      <c r="D63" s="142">
        <v>1</v>
      </c>
      <c r="E63" s="150" t="s">
        <v>16</v>
      </c>
      <c r="H63" s="151">
        <f t="shared" si="0"/>
        <v>0</v>
      </c>
      <c r="I63" s="151">
        <f t="shared" si="1"/>
        <v>0</v>
      </c>
    </row>
    <row r="64" spans="1:9" ht="25.5">
      <c r="A64" s="149">
        <v>65</v>
      </c>
      <c r="B64" s="150" t="s">
        <v>1353</v>
      </c>
      <c r="C64" s="150" t="s">
        <v>1354</v>
      </c>
      <c r="D64" s="142">
        <v>1</v>
      </c>
      <c r="E64" s="150" t="s">
        <v>16</v>
      </c>
      <c r="H64" s="151">
        <f t="shared" si="0"/>
        <v>0</v>
      </c>
      <c r="I64" s="151">
        <f t="shared" si="1"/>
        <v>0</v>
      </c>
    </row>
    <row r="65" spans="1:9" ht="38.25">
      <c r="A65" s="149">
        <v>68</v>
      </c>
      <c r="B65" s="150" t="s">
        <v>1355</v>
      </c>
      <c r="C65" s="150" t="s">
        <v>1356</v>
      </c>
      <c r="D65" s="142">
        <v>1</v>
      </c>
      <c r="E65" s="150" t="s">
        <v>16</v>
      </c>
      <c r="H65" s="151">
        <f t="shared" si="0"/>
        <v>0</v>
      </c>
      <c r="I65" s="151">
        <f t="shared" si="1"/>
        <v>0</v>
      </c>
    </row>
    <row r="66" spans="1:9" ht="51">
      <c r="A66" s="149">
        <v>69</v>
      </c>
      <c r="B66" s="150" t="s">
        <v>1357</v>
      </c>
      <c r="C66" s="150" t="s">
        <v>1358</v>
      </c>
      <c r="D66" s="142">
        <v>2</v>
      </c>
      <c r="E66" s="150" t="s">
        <v>16</v>
      </c>
      <c r="H66" s="151">
        <f t="shared" ref="H66:H73" si="2">D66*F66</f>
        <v>0</v>
      </c>
      <c r="I66" s="151">
        <f t="shared" ref="I66:I73" si="3">D66*G66</f>
        <v>0</v>
      </c>
    </row>
    <row r="67" spans="1:9" ht="25.5">
      <c r="A67" s="149">
        <v>71</v>
      </c>
      <c r="B67" s="150" t="s">
        <v>1359</v>
      </c>
      <c r="C67" s="150" t="s">
        <v>1360</v>
      </c>
      <c r="D67" s="142">
        <v>0</v>
      </c>
      <c r="E67" s="150" t="s">
        <v>16</v>
      </c>
      <c r="H67" s="151">
        <f t="shared" si="2"/>
        <v>0</v>
      </c>
      <c r="I67" s="151">
        <f t="shared" si="3"/>
        <v>0</v>
      </c>
    </row>
    <row r="68" spans="1:9" ht="25.5">
      <c r="A68" s="149">
        <v>73</v>
      </c>
      <c r="B68" s="150" t="s">
        <v>1361</v>
      </c>
      <c r="C68" s="150" t="s">
        <v>1362</v>
      </c>
      <c r="D68" s="142">
        <v>1</v>
      </c>
      <c r="E68" s="150" t="s">
        <v>16</v>
      </c>
      <c r="H68" s="151">
        <f t="shared" si="2"/>
        <v>0</v>
      </c>
      <c r="I68" s="151">
        <f t="shared" si="3"/>
        <v>0</v>
      </c>
    </row>
    <row r="69" spans="1:9" ht="38.25">
      <c r="A69" s="149">
        <v>74</v>
      </c>
      <c r="B69" s="150" t="s">
        <v>1363</v>
      </c>
      <c r="C69" s="150" t="s">
        <v>1364</v>
      </c>
      <c r="D69" s="142">
        <v>1</v>
      </c>
      <c r="E69" s="150" t="s">
        <v>1177</v>
      </c>
      <c r="H69" s="151">
        <f t="shared" si="2"/>
        <v>0</v>
      </c>
      <c r="I69" s="151">
        <f t="shared" si="3"/>
        <v>0</v>
      </c>
    </row>
    <row r="70" spans="1:9" ht="38.25">
      <c r="A70" s="149">
        <v>75</v>
      </c>
      <c r="B70" s="150" t="s">
        <v>1365</v>
      </c>
      <c r="C70" s="150" t="s">
        <v>1366</v>
      </c>
      <c r="D70" s="142">
        <v>1</v>
      </c>
      <c r="E70" s="150" t="s">
        <v>1177</v>
      </c>
      <c r="H70" s="151">
        <f t="shared" si="2"/>
        <v>0</v>
      </c>
      <c r="I70" s="151">
        <f t="shared" si="3"/>
        <v>0</v>
      </c>
    </row>
    <row r="71" spans="1:9" ht="38.25">
      <c r="A71" s="149">
        <v>76</v>
      </c>
      <c r="B71" s="150" t="s">
        <v>1367</v>
      </c>
      <c r="C71" s="150" t="s">
        <v>1368</v>
      </c>
      <c r="D71" s="142">
        <v>1</v>
      </c>
      <c r="E71" s="150" t="s">
        <v>1177</v>
      </c>
      <c r="H71" s="151">
        <f t="shared" si="2"/>
        <v>0</v>
      </c>
      <c r="I71" s="151">
        <f t="shared" si="3"/>
        <v>0</v>
      </c>
    </row>
    <row r="72" spans="1:9" ht="38.25">
      <c r="A72" s="149">
        <v>77</v>
      </c>
      <c r="B72" s="150" t="s">
        <v>1369</v>
      </c>
      <c r="C72" s="150" t="s">
        <v>1370</v>
      </c>
      <c r="D72" s="142">
        <v>1</v>
      </c>
      <c r="E72" s="150" t="s">
        <v>1177</v>
      </c>
      <c r="H72" s="151">
        <f t="shared" si="2"/>
        <v>0</v>
      </c>
      <c r="I72" s="151">
        <f t="shared" si="3"/>
        <v>0</v>
      </c>
    </row>
    <row r="73" spans="1:9" ht="38.25">
      <c r="A73" s="149">
        <v>78</v>
      </c>
      <c r="B73" s="150" t="s">
        <v>1371</v>
      </c>
      <c r="C73" s="150" t="s">
        <v>1372</v>
      </c>
      <c r="D73" s="142">
        <v>1</v>
      </c>
      <c r="E73" s="150" t="s">
        <v>1177</v>
      </c>
      <c r="H73" s="151">
        <f t="shared" si="2"/>
        <v>0</v>
      </c>
      <c r="I73" s="151">
        <f t="shared" si="3"/>
        <v>0</v>
      </c>
    </row>
    <row r="74" spans="1:9">
      <c r="C74" s="150" t="s">
        <v>25</v>
      </c>
      <c r="H74" s="151">
        <f>SUM(H2:H73)</f>
        <v>0</v>
      </c>
      <c r="I74" s="151">
        <f>SUM(I2:I73)</f>
        <v>0</v>
      </c>
    </row>
  </sheetData>
  <pageMargins left="0.15748031496062992" right="0.15748031496062992" top="0.78740157480314965" bottom="0.78740157480314965" header="0.51181102362204722" footer="0.51181102362204722"/>
  <pageSetup paperSize="9" orientation="portrait" verticalDpi="0"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7"/>
  <sheetViews>
    <sheetView topLeftCell="A6" workbookViewId="0">
      <selection activeCell="C25" sqref="C25"/>
    </sheetView>
  </sheetViews>
  <sheetFormatPr defaultRowHeight="12.75"/>
  <cols>
    <col min="1" max="1" width="36.42578125" style="131" customWidth="1"/>
    <col min="2" max="3" width="20.7109375" style="132" customWidth="1"/>
    <col min="4" max="16384" width="9.140625" style="131"/>
  </cols>
  <sheetData>
    <row r="2" spans="1:3" ht="20.25">
      <c r="A2" s="536" t="s">
        <v>776</v>
      </c>
      <c r="B2" s="536"/>
      <c r="C2" s="536"/>
    </row>
    <row r="4" spans="1:3" ht="15.75">
      <c r="A4" s="537" t="s">
        <v>777</v>
      </c>
      <c r="B4" s="537"/>
      <c r="C4" s="537"/>
    </row>
    <row r="5" spans="1:3" ht="15.75">
      <c r="A5" s="537" t="s">
        <v>778</v>
      </c>
      <c r="B5" s="537"/>
      <c r="C5" s="537"/>
    </row>
    <row r="6" spans="1:3" ht="15.75">
      <c r="A6" s="537" t="s">
        <v>779</v>
      </c>
      <c r="B6" s="537"/>
      <c r="C6" s="537"/>
    </row>
    <row r="7" spans="1:3" ht="15.75">
      <c r="A7" s="537" t="s">
        <v>780</v>
      </c>
      <c r="B7" s="537"/>
      <c r="C7" s="537"/>
    </row>
    <row r="8" spans="1:3" ht="15.75">
      <c r="A8" s="133"/>
      <c r="B8" s="134"/>
      <c r="C8" s="134"/>
    </row>
    <row r="9" spans="1:3" ht="15.75">
      <c r="A9" s="538" t="s">
        <v>1374</v>
      </c>
      <c r="B9" s="538"/>
      <c r="C9" s="538"/>
    </row>
    <row r="17" spans="1:3" s="135" customFormat="1">
      <c r="A17" s="135" t="s">
        <v>0</v>
      </c>
      <c r="B17" s="152" t="s">
        <v>1</v>
      </c>
      <c r="C17" s="152" t="s">
        <v>2</v>
      </c>
    </row>
    <row r="18" spans="1:3" ht="25.5">
      <c r="A18" s="131" t="s">
        <v>956</v>
      </c>
      <c r="B18" s="132">
        <f>'7.1 Felületképzés'!H5</f>
        <v>0</v>
      </c>
      <c r="C18" s="132">
        <f>'7.1 Felületképzés'!I5</f>
        <v>0</v>
      </c>
    </row>
    <row r="19" spans="1:3" ht="25.5">
      <c r="A19" s="131" t="s">
        <v>783</v>
      </c>
      <c r="B19" s="132">
        <f>'7.2 Közmű csővezetékek'!H5</f>
        <v>0</v>
      </c>
      <c r="C19" s="132">
        <f>'7.2 Közmű csővezetékek'!I5</f>
        <v>0</v>
      </c>
    </row>
    <row r="20" spans="1:3">
      <c r="A20" s="131" t="s">
        <v>784</v>
      </c>
      <c r="B20" s="132">
        <f>'7.3 Épületgépészeti csővezeték'!H5</f>
        <v>0</v>
      </c>
      <c r="C20" s="132">
        <f>'7.3 Épületgépészeti csővezeték'!I5</f>
        <v>0</v>
      </c>
    </row>
    <row r="21" spans="1:3" ht="25.5">
      <c r="A21" s="131" t="s">
        <v>626</v>
      </c>
      <c r="B21" s="132">
        <f>'7.4Épületgépészeti szerelvények'!H14</f>
        <v>0</v>
      </c>
      <c r="C21" s="132">
        <f>'7.4Épületgépészeti szerelvények'!I14</f>
        <v>0</v>
      </c>
    </row>
    <row r="22" spans="1:3" s="135" customFormat="1">
      <c r="A22" s="135" t="s">
        <v>630</v>
      </c>
      <c r="B22" s="140">
        <f>SUM(B18:B21)</f>
        <v>0</v>
      </c>
      <c r="C22" s="140">
        <f>SUM(C18:C21)</f>
        <v>0</v>
      </c>
    </row>
    <row r="24" spans="1:3">
      <c r="C24" s="132">
        <f>SUM(B22:C22)</f>
        <v>0</v>
      </c>
    </row>
    <row r="37" spans="1:1">
      <c r="A37" s="131" t="s">
        <v>785</v>
      </c>
    </row>
  </sheetData>
  <mergeCells count="6">
    <mergeCell ref="A2:C2"/>
    <mergeCell ref="A4:C4"/>
    <mergeCell ref="A5:C5"/>
    <mergeCell ref="A6:C6"/>
    <mergeCell ref="A7:C7"/>
    <mergeCell ref="A9:C9"/>
  </mergeCells>
  <pageMargins left="1" right="1" top="1" bottom="1" header="0.41666666666666669" footer="0.41666666666666669"/>
  <pageSetup paperSize="9" orientation="portrait" verticalDpi="0" r:id="rId1"/>
  <headerFooter alignWithMargins="0">
    <oddFooter>&amp;C&amp;P. oldal</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I5" sqref="I5"/>
    </sheetView>
  </sheetViews>
  <sheetFormatPr defaultRowHeight="12.75"/>
  <cols>
    <col min="1" max="1" width="4.28515625" style="141" bestFit="1" customWidth="1"/>
    <col min="2" max="2" width="9.28515625" style="131" customWidth="1"/>
    <col min="3" max="3" width="36.7109375" style="131" customWidth="1"/>
    <col min="4" max="4" width="6.7109375" style="143" customWidth="1"/>
    <col min="5" max="5" width="5.140625" style="131" customWidth="1"/>
    <col min="6" max="9" width="9.140625" style="132"/>
    <col min="10" max="16384" width="9.140625" style="131"/>
  </cols>
  <sheetData>
    <row r="1" spans="1:9" s="135" customFormat="1" ht="25.5">
      <c r="A1" s="139" t="s">
        <v>3</v>
      </c>
      <c r="B1" s="135" t="s">
        <v>4</v>
      </c>
      <c r="C1" s="135" t="s">
        <v>5</v>
      </c>
      <c r="D1" s="136" t="s">
        <v>6</v>
      </c>
      <c r="E1" s="135" t="s">
        <v>7</v>
      </c>
      <c r="F1" s="140" t="s">
        <v>8</v>
      </c>
      <c r="G1" s="140" t="s">
        <v>9</v>
      </c>
      <c r="H1" s="140" t="s">
        <v>10</v>
      </c>
      <c r="I1" s="140" t="s">
        <v>11</v>
      </c>
    </row>
    <row r="2" spans="1:9" ht="51">
      <c r="A2" s="141">
        <v>1</v>
      </c>
      <c r="B2" s="131" t="s">
        <v>961</v>
      </c>
      <c r="C2" s="131" t="s">
        <v>962</v>
      </c>
      <c r="D2" s="143">
        <v>14</v>
      </c>
      <c r="E2" s="131" t="s">
        <v>127</v>
      </c>
      <c r="F2" s="132">
        <v>0</v>
      </c>
      <c r="G2" s="132">
        <v>0</v>
      </c>
      <c r="H2" s="132">
        <f>D2*F2</f>
        <v>0</v>
      </c>
      <c r="I2" s="132">
        <f>D2*G2</f>
        <v>0</v>
      </c>
    </row>
    <row r="3" spans="1:9" ht="51">
      <c r="A3" s="141">
        <v>2</v>
      </c>
      <c r="B3" s="131" t="s">
        <v>963</v>
      </c>
      <c r="C3" s="131" t="s">
        <v>1375</v>
      </c>
      <c r="D3" s="143">
        <v>14</v>
      </c>
      <c r="E3" s="131" t="s">
        <v>127</v>
      </c>
      <c r="F3" s="132">
        <v>0</v>
      </c>
      <c r="G3" s="132">
        <v>0</v>
      </c>
      <c r="H3" s="132">
        <f>D3*F3</f>
        <v>0</v>
      </c>
      <c r="I3" s="132">
        <f>D3*G3</f>
        <v>0</v>
      </c>
    </row>
    <row r="4" spans="1:9" ht="51">
      <c r="A4" s="141">
        <v>3</v>
      </c>
      <c r="B4" s="131" t="s">
        <v>965</v>
      </c>
      <c r="C4" s="131" t="s">
        <v>1376</v>
      </c>
      <c r="D4" s="143">
        <v>14</v>
      </c>
      <c r="E4" s="131" t="s">
        <v>127</v>
      </c>
      <c r="F4" s="132">
        <v>0</v>
      </c>
      <c r="G4" s="132">
        <v>0</v>
      </c>
      <c r="H4" s="132">
        <f>D4*F4</f>
        <v>0</v>
      </c>
      <c r="I4" s="132">
        <f>D4*G4</f>
        <v>0</v>
      </c>
    </row>
    <row r="5" spans="1:9">
      <c r="C5" s="131" t="s">
        <v>25</v>
      </c>
      <c r="H5" s="132">
        <f>SUM(H2:H4)</f>
        <v>0</v>
      </c>
      <c r="I5" s="132">
        <f>SUM(I2:I4)</f>
        <v>0</v>
      </c>
    </row>
  </sheetData>
  <pageMargins left="0.15748031496062992" right="0.35433070866141736" top="0.78740157480314965" bottom="0.78740157480314965" header="0.51181102362204722" footer="0.51181102362204722"/>
  <pageSetup paperSize="9" orientation="portrait" verticalDpi="0"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F2" sqref="F2:G4"/>
    </sheetView>
  </sheetViews>
  <sheetFormatPr defaultRowHeight="12.75"/>
  <cols>
    <col min="1" max="1" width="4.5703125" style="141" customWidth="1"/>
    <col min="2" max="2" width="9.28515625" style="131" customWidth="1"/>
    <col min="3" max="3" width="36.7109375" style="131" customWidth="1"/>
    <col min="4" max="4" width="6.7109375" style="143" customWidth="1"/>
    <col min="5" max="5" width="6.7109375" style="131" customWidth="1"/>
    <col min="6" max="9" width="9.140625" style="132"/>
    <col min="10" max="16384" width="9.140625" style="131"/>
  </cols>
  <sheetData>
    <row r="1" spans="1:9" s="135" customFormat="1" ht="25.5">
      <c r="A1" s="139" t="s">
        <v>3</v>
      </c>
      <c r="B1" s="135" t="s">
        <v>4</v>
      </c>
      <c r="C1" s="135" t="s">
        <v>5</v>
      </c>
      <c r="D1" s="136" t="s">
        <v>6</v>
      </c>
      <c r="E1" s="135" t="s">
        <v>7</v>
      </c>
      <c r="F1" s="140" t="s">
        <v>8</v>
      </c>
      <c r="G1" s="140" t="s">
        <v>9</v>
      </c>
      <c r="H1" s="140" t="s">
        <v>10</v>
      </c>
      <c r="I1" s="140" t="s">
        <v>11</v>
      </c>
    </row>
    <row r="2" spans="1:9" ht="63.75">
      <c r="A2" s="141">
        <v>4</v>
      </c>
      <c r="B2" s="131" t="s">
        <v>1377</v>
      </c>
      <c r="C2" s="131" t="s">
        <v>1378</v>
      </c>
      <c r="D2" s="143">
        <v>4</v>
      </c>
      <c r="E2" s="131" t="s">
        <v>127</v>
      </c>
      <c r="F2" s="132">
        <v>0</v>
      </c>
      <c r="G2" s="132">
        <v>0</v>
      </c>
      <c r="H2" s="132">
        <f>D2*F2</f>
        <v>0</v>
      </c>
      <c r="I2" s="132">
        <f>D2*G2</f>
        <v>0</v>
      </c>
    </row>
    <row r="3" spans="1:9" ht="38.25">
      <c r="A3" s="141">
        <v>5</v>
      </c>
      <c r="B3" s="131" t="s">
        <v>1379</v>
      </c>
      <c r="C3" s="131" t="s">
        <v>1380</v>
      </c>
      <c r="D3" s="143">
        <v>1</v>
      </c>
      <c r="E3" s="131" t="s">
        <v>16</v>
      </c>
      <c r="F3" s="132">
        <v>0</v>
      </c>
      <c r="G3" s="132">
        <v>0</v>
      </c>
      <c r="H3" s="132">
        <f>D3*F3</f>
        <v>0</v>
      </c>
      <c r="I3" s="132">
        <f>D3*G3</f>
        <v>0</v>
      </c>
    </row>
    <row r="4" spans="1:9" ht="25.5">
      <c r="A4" s="141">
        <v>6</v>
      </c>
      <c r="B4" s="131" t="s">
        <v>809</v>
      </c>
      <c r="C4" s="131" t="s">
        <v>1381</v>
      </c>
      <c r="D4" s="143">
        <v>22</v>
      </c>
      <c r="E4" s="131" t="s">
        <v>707</v>
      </c>
      <c r="F4" s="132">
        <v>0</v>
      </c>
      <c r="G4" s="132">
        <v>0</v>
      </c>
      <c r="H4" s="132">
        <f>D4*F4</f>
        <v>0</v>
      </c>
      <c r="I4" s="132">
        <f>D4*G4</f>
        <v>0</v>
      </c>
    </row>
    <row r="5" spans="1:9">
      <c r="C5" s="131" t="s">
        <v>25</v>
      </c>
      <c r="H5" s="132">
        <f>SUM(H2:H4)</f>
        <v>0</v>
      </c>
      <c r="I5" s="132">
        <f>SUM(I2:I4)</f>
        <v>0</v>
      </c>
    </row>
  </sheetData>
  <pageMargins left="0.15748031496062992" right="0.15748031496062992" top="0.78740157480314965" bottom="0.78740157480314965" header="0.51181102362204722" footer="0.51181102362204722"/>
  <pageSetup paperSize="9" orientation="portrait" verticalDpi="0"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F2" sqref="F2:G4"/>
    </sheetView>
  </sheetViews>
  <sheetFormatPr defaultRowHeight="12.75"/>
  <cols>
    <col min="1" max="1" width="4.5703125" style="141" customWidth="1"/>
    <col min="2" max="2" width="9.28515625" style="131" customWidth="1"/>
    <col min="3" max="3" width="36.7109375" style="131" customWidth="1"/>
    <col min="4" max="4" width="6.7109375" style="143" customWidth="1"/>
    <col min="5" max="5" width="6.7109375" style="131" customWidth="1"/>
    <col min="6" max="9" width="9.140625" style="132"/>
    <col min="10" max="16384" width="9.140625" style="131"/>
  </cols>
  <sheetData>
    <row r="1" spans="1:9" s="135" customFormat="1" ht="25.5">
      <c r="A1" s="139" t="s">
        <v>3</v>
      </c>
      <c r="B1" s="135" t="s">
        <v>4</v>
      </c>
      <c r="C1" s="135" t="s">
        <v>5</v>
      </c>
      <c r="D1" s="136" t="s">
        <v>6</v>
      </c>
      <c r="E1" s="135" t="s">
        <v>7</v>
      </c>
      <c r="F1" s="140" t="s">
        <v>8</v>
      </c>
      <c r="G1" s="140" t="s">
        <v>9</v>
      </c>
      <c r="H1" s="140" t="s">
        <v>10</v>
      </c>
      <c r="I1" s="140" t="s">
        <v>11</v>
      </c>
    </row>
    <row r="2" spans="1:9" ht="76.5">
      <c r="A2" s="141">
        <v>7</v>
      </c>
      <c r="B2" s="131" t="s">
        <v>1382</v>
      </c>
      <c r="C2" s="131" t="s">
        <v>1383</v>
      </c>
      <c r="D2" s="143">
        <v>2</v>
      </c>
      <c r="E2" s="131" t="s">
        <v>127</v>
      </c>
      <c r="F2" s="132">
        <v>0</v>
      </c>
      <c r="G2" s="132">
        <v>0</v>
      </c>
      <c r="H2" s="132">
        <f>D2*F2</f>
        <v>0</v>
      </c>
      <c r="I2" s="132">
        <f>D2*G2</f>
        <v>0</v>
      </c>
    </row>
    <row r="3" spans="1:9" ht="63.75">
      <c r="A3" s="141">
        <v>8</v>
      </c>
      <c r="B3" s="131" t="s">
        <v>1384</v>
      </c>
      <c r="C3" s="131" t="s">
        <v>1385</v>
      </c>
      <c r="D3" s="143">
        <v>12</v>
      </c>
      <c r="E3" s="131" t="s">
        <v>127</v>
      </c>
      <c r="F3" s="132">
        <v>0</v>
      </c>
      <c r="G3" s="132">
        <v>0</v>
      </c>
      <c r="H3" s="132">
        <f>D3*F3</f>
        <v>0</v>
      </c>
      <c r="I3" s="132">
        <f>D3*G3</f>
        <v>0</v>
      </c>
    </row>
    <row r="4" spans="1:9" ht="25.5">
      <c r="A4" s="141">
        <v>9</v>
      </c>
      <c r="B4" s="131" t="s">
        <v>1386</v>
      </c>
      <c r="C4" s="131" t="s">
        <v>1387</v>
      </c>
      <c r="D4" s="143">
        <v>2</v>
      </c>
      <c r="E4" s="131" t="s">
        <v>16</v>
      </c>
      <c r="F4" s="132">
        <v>0</v>
      </c>
      <c r="G4" s="132">
        <v>0</v>
      </c>
      <c r="H4" s="132">
        <f>D4*F4</f>
        <v>0</v>
      </c>
      <c r="I4" s="132">
        <f>D4*G4</f>
        <v>0</v>
      </c>
    </row>
    <row r="5" spans="1:9">
      <c r="C5" s="131" t="s">
        <v>25</v>
      </c>
      <c r="H5" s="132">
        <f>SUM(H2:H4)</f>
        <v>0</v>
      </c>
      <c r="I5" s="132">
        <f>SUM(I2:I4)</f>
        <v>0</v>
      </c>
    </row>
  </sheetData>
  <pageMargins left="0.15748031496062992" right="0.15748031496062992" top="0.78740157480314965" bottom="0.78740157480314965" header="0.51181102362204722" footer="0.51181102362204722"/>
  <pageSetup paperSize="9" orientation="portrait" verticalDpi="0"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opLeftCell="A6" workbookViewId="0">
      <selection activeCell="F2" sqref="F2:G13"/>
    </sheetView>
  </sheetViews>
  <sheetFormatPr defaultRowHeight="12.75"/>
  <cols>
    <col min="1" max="1" width="4.5703125" style="141" customWidth="1"/>
    <col min="2" max="2" width="9.28515625" style="131" customWidth="1"/>
    <col min="3" max="3" width="36.7109375" style="131" customWidth="1"/>
    <col min="4" max="4" width="6.7109375" style="143" customWidth="1"/>
    <col min="5" max="5" width="6.7109375" style="131" customWidth="1"/>
    <col min="6" max="6" width="9.85546875" style="132" bestFit="1" customWidth="1"/>
    <col min="7" max="7" width="9.140625" style="132"/>
    <col min="8" max="8" width="9.85546875" style="132" bestFit="1" customWidth="1"/>
    <col min="9" max="9" width="9.140625" style="132"/>
    <col min="10" max="16384" width="9.140625" style="131"/>
  </cols>
  <sheetData>
    <row r="1" spans="1:9" s="135" customFormat="1" ht="25.5">
      <c r="A1" s="139" t="s">
        <v>3</v>
      </c>
      <c r="B1" s="135" t="s">
        <v>4</v>
      </c>
      <c r="C1" s="135" t="s">
        <v>5</v>
      </c>
      <c r="D1" s="136" t="s">
        <v>6</v>
      </c>
      <c r="E1" s="135" t="s">
        <v>7</v>
      </c>
      <c r="F1" s="140" t="s">
        <v>8</v>
      </c>
      <c r="G1" s="140" t="s">
        <v>9</v>
      </c>
      <c r="H1" s="140" t="s">
        <v>10</v>
      </c>
      <c r="I1" s="140" t="s">
        <v>11</v>
      </c>
    </row>
    <row r="2" spans="1:9" ht="63.75">
      <c r="A2" s="141">
        <v>10</v>
      </c>
      <c r="B2" s="131" t="s">
        <v>1388</v>
      </c>
      <c r="C2" s="131" t="s">
        <v>1389</v>
      </c>
      <c r="D2" s="143">
        <v>2</v>
      </c>
      <c r="E2" s="131" t="s">
        <v>16</v>
      </c>
      <c r="F2" s="132">
        <v>0</v>
      </c>
      <c r="G2" s="132">
        <v>0</v>
      </c>
      <c r="H2" s="132">
        <f>D2*F2</f>
        <v>0</v>
      </c>
      <c r="I2" s="132">
        <f>D2*G2</f>
        <v>0</v>
      </c>
    </row>
    <row r="3" spans="1:9" ht="51">
      <c r="A3" s="141">
        <v>11</v>
      </c>
      <c r="B3" s="131" t="s">
        <v>1390</v>
      </c>
      <c r="C3" s="131" t="s">
        <v>1391</v>
      </c>
      <c r="D3" s="143">
        <v>1</v>
      </c>
      <c r="E3" s="131" t="s">
        <v>16</v>
      </c>
      <c r="F3" s="132">
        <v>0</v>
      </c>
      <c r="G3" s="132">
        <v>0</v>
      </c>
      <c r="H3" s="132">
        <f>D3*F3</f>
        <v>0</v>
      </c>
      <c r="I3" s="132">
        <f>D3*G3</f>
        <v>0</v>
      </c>
    </row>
    <row r="4" spans="1:9" ht="51">
      <c r="A4" s="141">
        <v>12</v>
      </c>
      <c r="B4" s="131" t="s">
        <v>1392</v>
      </c>
      <c r="C4" s="131" t="s">
        <v>1393</v>
      </c>
      <c r="D4" s="143">
        <v>2</v>
      </c>
      <c r="E4" s="131" t="s">
        <v>16</v>
      </c>
      <c r="F4" s="132">
        <v>0</v>
      </c>
      <c r="G4" s="132">
        <v>0</v>
      </c>
      <c r="H4" s="132">
        <f>D4*F4</f>
        <v>0</v>
      </c>
      <c r="I4" s="132">
        <f>D4*G4</f>
        <v>0</v>
      </c>
    </row>
    <row r="5" spans="1:9" ht="102">
      <c r="A5" s="141">
        <v>13</v>
      </c>
      <c r="B5" s="131" t="s">
        <v>1394</v>
      </c>
      <c r="C5" s="131" t="s">
        <v>1395</v>
      </c>
      <c r="D5" s="143">
        <v>2</v>
      </c>
      <c r="E5" s="131" t="s">
        <v>1177</v>
      </c>
      <c r="F5" s="132">
        <v>0</v>
      </c>
      <c r="G5" s="132">
        <v>0</v>
      </c>
      <c r="H5" s="132">
        <f>D5*F5</f>
        <v>0</v>
      </c>
      <c r="I5" s="132">
        <f>D5*G5</f>
        <v>0</v>
      </c>
    </row>
    <row r="6" spans="1:9" ht="25.5">
      <c r="A6" s="141">
        <v>14</v>
      </c>
      <c r="B6" s="131" t="s">
        <v>1396</v>
      </c>
      <c r="C6" s="131" t="s">
        <v>1397</v>
      </c>
      <c r="D6" s="143">
        <v>1</v>
      </c>
      <c r="E6" s="131" t="s">
        <v>1177</v>
      </c>
      <c r="F6" s="132">
        <v>0</v>
      </c>
      <c r="G6" s="132">
        <v>0</v>
      </c>
      <c r="H6" s="132">
        <f t="shared" ref="H6:H13" si="0">D6*F6</f>
        <v>0</v>
      </c>
      <c r="I6" s="132">
        <f t="shared" ref="I6:I13" si="1">D6*G6</f>
        <v>0</v>
      </c>
    </row>
    <row r="7" spans="1:9" ht="25.5">
      <c r="A7" s="141">
        <v>15</v>
      </c>
      <c r="B7" s="131" t="s">
        <v>1398</v>
      </c>
      <c r="C7" s="131" t="s">
        <v>1399</v>
      </c>
      <c r="D7" s="143">
        <v>1</v>
      </c>
      <c r="E7" s="131" t="s">
        <v>1177</v>
      </c>
      <c r="F7" s="132">
        <v>0</v>
      </c>
      <c r="G7" s="132">
        <v>0</v>
      </c>
      <c r="H7" s="132">
        <f t="shared" si="0"/>
        <v>0</v>
      </c>
      <c r="I7" s="132">
        <f t="shared" si="1"/>
        <v>0</v>
      </c>
    </row>
    <row r="8" spans="1:9" ht="25.5">
      <c r="A8" s="141">
        <v>16</v>
      </c>
      <c r="B8" s="131" t="s">
        <v>1400</v>
      </c>
      <c r="C8" s="131" t="s">
        <v>1401</v>
      </c>
      <c r="D8" s="143">
        <v>2</v>
      </c>
      <c r="E8" s="131" t="s">
        <v>1177</v>
      </c>
      <c r="F8" s="132">
        <v>0</v>
      </c>
      <c r="G8" s="132">
        <v>0</v>
      </c>
      <c r="H8" s="132">
        <f t="shared" si="0"/>
        <v>0</v>
      </c>
      <c r="I8" s="132">
        <f t="shared" si="1"/>
        <v>0</v>
      </c>
    </row>
    <row r="9" spans="1:9" ht="38.25">
      <c r="A9" s="141">
        <v>17</v>
      </c>
      <c r="B9" s="131" t="s">
        <v>1402</v>
      </c>
      <c r="C9" s="131" t="s">
        <v>1403</v>
      </c>
      <c r="D9" s="143">
        <v>1</v>
      </c>
      <c r="E9" s="131" t="s">
        <v>1177</v>
      </c>
      <c r="F9" s="132">
        <v>0</v>
      </c>
      <c r="G9" s="132">
        <v>0</v>
      </c>
      <c r="H9" s="132">
        <f t="shared" si="0"/>
        <v>0</v>
      </c>
      <c r="I9" s="132">
        <f t="shared" si="1"/>
        <v>0</v>
      </c>
    </row>
    <row r="10" spans="1:9" ht="38.25">
      <c r="A10" s="141">
        <v>18</v>
      </c>
      <c r="B10" s="131" t="s">
        <v>1404</v>
      </c>
      <c r="C10" s="131" t="s">
        <v>1405</v>
      </c>
      <c r="D10" s="143">
        <v>1</v>
      </c>
      <c r="E10" s="131" t="s">
        <v>1177</v>
      </c>
      <c r="F10" s="132">
        <v>0</v>
      </c>
      <c r="G10" s="132">
        <v>0</v>
      </c>
      <c r="H10" s="132">
        <f t="shared" si="0"/>
        <v>0</v>
      </c>
      <c r="I10" s="132">
        <f t="shared" si="1"/>
        <v>0</v>
      </c>
    </row>
    <row r="11" spans="1:9" ht="38.25">
      <c r="A11" s="141">
        <v>19</v>
      </c>
      <c r="B11" s="131" t="s">
        <v>1406</v>
      </c>
      <c r="C11" s="131" t="s">
        <v>1407</v>
      </c>
      <c r="D11" s="143">
        <v>1</v>
      </c>
      <c r="E11" s="131" t="s">
        <v>1177</v>
      </c>
      <c r="F11" s="132">
        <v>0</v>
      </c>
      <c r="G11" s="132">
        <v>0</v>
      </c>
      <c r="H11" s="132">
        <f t="shared" si="0"/>
        <v>0</v>
      </c>
      <c r="I11" s="132">
        <f t="shared" si="1"/>
        <v>0</v>
      </c>
    </row>
    <row r="12" spans="1:9" ht="38.25">
      <c r="A12" s="141">
        <v>20</v>
      </c>
      <c r="B12" s="131" t="s">
        <v>1408</v>
      </c>
      <c r="C12" s="131" t="s">
        <v>1409</v>
      </c>
      <c r="D12" s="143">
        <v>1</v>
      </c>
      <c r="E12" s="131" t="s">
        <v>1177</v>
      </c>
      <c r="F12" s="132">
        <v>0</v>
      </c>
      <c r="G12" s="132">
        <v>0</v>
      </c>
      <c r="H12" s="132">
        <f t="shared" si="0"/>
        <v>0</v>
      </c>
      <c r="I12" s="132">
        <f t="shared" si="1"/>
        <v>0</v>
      </c>
    </row>
    <row r="13" spans="1:9" ht="38.25">
      <c r="A13" s="141">
        <v>21</v>
      </c>
      <c r="B13" s="131" t="s">
        <v>1410</v>
      </c>
      <c r="C13" s="131" t="s">
        <v>1411</v>
      </c>
      <c r="D13" s="143">
        <v>1</v>
      </c>
      <c r="E13" s="131" t="s">
        <v>1177</v>
      </c>
      <c r="F13" s="132">
        <v>0</v>
      </c>
      <c r="G13" s="132">
        <v>0</v>
      </c>
      <c r="H13" s="132">
        <f t="shared" si="0"/>
        <v>0</v>
      </c>
      <c r="I13" s="132">
        <f t="shared" si="1"/>
        <v>0</v>
      </c>
    </row>
    <row r="14" spans="1:9">
      <c r="C14" s="131" t="s">
        <v>25</v>
      </c>
      <c r="H14" s="132">
        <f>SUM(H2:H13)</f>
        <v>0</v>
      </c>
      <c r="I14" s="132">
        <f>SUM(I2:I13)</f>
        <v>0</v>
      </c>
    </row>
  </sheetData>
  <pageMargins left="0.15748031496062992" right="0.15748031496062992" top="0.78740157480314965" bottom="0.78740157480314965" header="0.51181102362204722" footer="0.51181102362204722"/>
  <pageSetup paperSize="9"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6"/>
  <sheetViews>
    <sheetView showGridLines="0" topLeftCell="A11" workbookViewId="0">
      <selection activeCell="F29" sqref="F29"/>
    </sheetView>
  </sheetViews>
  <sheetFormatPr defaultRowHeight="11.25"/>
  <cols>
    <col min="1" max="1" width="4" style="153" bestFit="1" customWidth="1"/>
    <col min="2" max="2" width="17.5703125" style="153" bestFit="1" customWidth="1"/>
    <col min="3" max="3" width="36.5703125" style="153" bestFit="1" customWidth="1"/>
    <col min="4" max="4" width="12.140625" style="153" bestFit="1" customWidth="1"/>
    <col min="5" max="5" width="10.85546875" style="153" bestFit="1" customWidth="1"/>
    <col min="6" max="6" width="12.7109375" style="153" bestFit="1" customWidth="1"/>
    <col min="7" max="7" width="10.28515625" style="153" bestFit="1" customWidth="1"/>
    <col min="8" max="8" width="12.7109375" style="153" bestFit="1" customWidth="1"/>
    <col min="9" max="9" width="10.28515625" style="153" bestFit="1" customWidth="1"/>
    <col min="10" max="16384" width="9.140625" style="153"/>
  </cols>
  <sheetData>
    <row r="2" spans="1:8" ht="15.75">
      <c r="B2" s="540" t="s">
        <v>1412</v>
      </c>
      <c r="C2" s="540"/>
      <c r="D2" s="540"/>
      <c r="E2" s="540"/>
      <c r="F2" s="540"/>
      <c r="G2" s="540"/>
      <c r="H2" s="540"/>
    </row>
    <row r="3" spans="1:8" ht="15">
      <c r="B3" s="541" t="s">
        <v>1413</v>
      </c>
      <c r="C3" s="541"/>
      <c r="D3" s="541"/>
      <c r="E3" s="541"/>
      <c r="F3" s="541"/>
      <c r="G3" s="541"/>
      <c r="H3" s="541"/>
    </row>
    <row r="4" spans="1:8" ht="15.75">
      <c r="B4" s="540" t="s">
        <v>1414</v>
      </c>
      <c r="C4" s="540"/>
      <c r="D4" s="540"/>
      <c r="E4" s="540"/>
      <c r="F4" s="540"/>
      <c r="G4" s="540"/>
      <c r="H4" s="540"/>
    </row>
    <row r="5" spans="1:8" ht="15.75">
      <c r="B5" s="154"/>
      <c r="C5" s="154"/>
      <c r="D5" s="154"/>
      <c r="E5" s="154"/>
      <c r="F5" s="154"/>
      <c r="G5" s="154"/>
      <c r="H5" s="154"/>
    </row>
    <row r="6" spans="1:8" ht="15.75">
      <c r="B6" s="154"/>
      <c r="C6" s="154"/>
      <c r="D6" s="154"/>
      <c r="E6" s="154"/>
      <c r="F6" s="154"/>
      <c r="G6" s="154"/>
      <c r="H6" s="154"/>
    </row>
    <row r="8" spans="1:8" ht="15">
      <c r="A8" s="155"/>
      <c r="B8" s="156"/>
      <c r="C8" s="157" t="s">
        <v>1415</v>
      </c>
      <c r="D8" s="158" t="s">
        <v>1</v>
      </c>
      <c r="E8" s="158" t="s">
        <v>2</v>
      </c>
    </row>
    <row r="9" spans="1:8" ht="15">
      <c r="A9" s="155"/>
      <c r="B9" s="156"/>
      <c r="C9" s="159" t="s">
        <v>1416</v>
      </c>
      <c r="D9" s="160">
        <f>H25</f>
        <v>0</v>
      </c>
      <c r="E9" s="160">
        <f>I25</f>
        <v>0</v>
      </c>
    </row>
    <row r="10" spans="1:8" ht="15">
      <c r="A10" s="155"/>
      <c r="B10" s="156"/>
      <c r="C10" s="159" t="s">
        <v>1417</v>
      </c>
      <c r="D10" s="160">
        <f>H38</f>
        <v>0</v>
      </c>
      <c r="E10" s="160">
        <f>I38</f>
        <v>0</v>
      </c>
    </row>
    <row r="11" spans="1:8" ht="15">
      <c r="A11" s="155"/>
      <c r="B11" s="156"/>
      <c r="C11" s="159" t="s">
        <v>1418</v>
      </c>
      <c r="D11" s="160">
        <f>H43</f>
        <v>0</v>
      </c>
      <c r="E11" s="160">
        <f>I43</f>
        <v>0</v>
      </c>
    </row>
    <row r="12" spans="1:8" ht="15">
      <c r="A12" s="155"/>
      <c r="B12" s="156"/>
      <c r="C12" s="159" t="s">
        <v>1419</v>
      </c>
      <c r="D12" s="160">
        <f>H53</f>
        <v>0</v>
      </c>
      <c r="E12" s="160">
        <f>I53</f>
        <v>0</v>
      </c>
    </row>
    <row r="13" spans="1:8" ht="15">
      <c r="A13" s="155"/>
      <c r="B13" s="156"/>
      <c r="C13" s="159" t="s">
        <v>1420</v>
      </c>
      <c r="D13" s="160">
        <f>H58</f>
        <v>0</v>
      </c>
      <c r="E13" s="160">
        <f>I58</f>
        <v>0</v>
      </c>
    </row>
    <row r="14" spans="1:8" ht="15">
      <c r="A14" s="155"/>
      <c r="B14" s="156"/>
      <c r="C14" s="159" t="s">
        <v>1421</v>
      </c>
      <c r="D14" s="160">
        <f>H66</f>
        <v>0</v>
      </c>
      <c r="E14" s="160">
        <f>I66</f>
        <v>0</v>
      </c>
    </row>
    <row r="15" spans="1:8" ht="15">
      <c r="A15" s="155"/>
      <c r="B15" s="156"/>
      <c r="C15" s="157" t="s">
        <v>1422</v>
      </c>
      <c r="D15" s="161">
        <f>SUM(D9:D14)</f>
        <v>0</v>
      </c>
      <c r="E15" s="161">
        <f>SUM(E9:E14)</f>
        <v>0</v>
      </c>
    </row>
    <row r="16" spans="1:8" ht="15">
      <c r="A16" s="162"/>
      <c r="B16" s="162"/>
      <c r="C16" s="157" t="s">
        <v>1423</v>
      </c>
      <c r="D16" s="158"/>
      <c r="E16" s="163">
        <f>D15+E15</f>
        <v>0</v>
      </c>
    </row>
    <row r="17" spans="1:9" ht="15">
      <c r="A17" s="162"/>
      <c r="B17" s="162"/>
      <c r="C17" s="157" t="s">
        <v>1424</v>
      </c>
      <c r="D17" s="158"/>
      <c r="E17" s="163">
        <f>E16*0.27</f>
        <v>0</v>
      </c>
    </row>
    <row r="18" spans="1:9" ht="15">
      <c r="A18" s="162"/>
      <c r="B18" s="162"/>
      <c r="C18" s="157" t="s">
        <v>1425</v>
      </c>
      <c r="D18" s="158"/>
      <c r="E18" s="163">
        <f>E16+E17</f>
        <v>0</v>
      </c>
    </row>
    <row r="19" spans="1:9" ht="15">
      <c r="A19" s="162"/>
      <c r="B19" s="162"/>
      <c r="C19" s="164"/>
      <c r="D19" s="165"/>
      <c r="E19" s="165"/>
    </row>
    <row r="22" spans="1:9" ht="15">
      <c r="A22" s="155"/>
      <c r="B22" s="155"/>
      <c r="C22" s="166" t="s">
        <v>1416</v>
      </c>
    </row>
    <row r="23" spans="1:9">
      <c r="A23" s="166" t="s">
        <v>3</v>
      </c>
      <c r="B23" s="166" t="s">
        <v>4</v>
      </c>
      <c r="C23" s="166" t="s">
        <v>5</v>
      </c>
      <c r="D23" s="167" t="s">
        <v>6</v>
      </c>
      <c r="E23" s="166" t="s">
        <v>7</v>
      </c>
      <c r="F23" s="167" t="s">
        <v>8</v>
      </c>
      <c r="G23" s="167" t="s">
        <v>9</v>
      </c>
      <c r="H23" s="167" t="s">
        <v>10</v>
      </c>
      <c r="I23" s="167" t="s">
        <v>11</v>
      </c>
    </row>
    <row r="24" spans="1:9" ht="22.5">
      <c r="A24" s="168">
        <v>1</v>
      </c>
      <c r="B24" s="168" t="s">
        <v>1426</v>
      </c>
      <c r="C24" s="168" t="s">
        <v>1427</v>
      </c>
      <c r="D24" s="169">
        <v>1</v>
      </c>
      <c r="E24" s="168" t="s">
        <v>16</v>
      </c>
      <c r="F24" s="169">
        <v>0</v>
      </c>
      <c r="G24" s="169">
        <v>0</v>
      </c>
      <c r="H24" s="169">
        <f>D24*F24</f>
        <v>0</v>
      </c>
      <c r="I24" s="169">
        <f>D24*G24</f>
        <v>0</v>
      </c>
    </row>
    <row r="25" spans="1:9" ht="15">
      <c r="A25" s="155"/>
      <c r="B25" s="155"/>
      <c r="C25" s="166" t="s">
        <v>25</v>
      </c>
      <c r="D25" s="155"/>
      <c r="E25" s="155"/>
      <c r="F25" s="155"/>
      <c r="G25" s="155"/>
      <c r="H25" s="167">
        <f>SUM(H24:H24)</f>
        <v>0</v>
      </c>
      <c r="I25" s="167">
        <f>SUM(I24:I24)</f>
        <v>0</v>
      </c>
    </row>
    <row r="27" spans="1:9" ht="15">
      <c r="A27" s="155"/>
      <c r="B27" s="155"/>
      <c r="C27" s="166" t="s">
        <v>1417</v>
      </c>
    </row>
    <row r="28" spans="1:9">
      <c r="A28" s="166" t="s">
        <v>3</v>
      </c>
      <c r="B28" s="166" t="s">
        <v>4</v>
      </c>
      <c r="C28" s="166" t="s">
        <v>5</v>
      </c>
      <c r="D28" s="167" t="s">
        <v>6</v>
      </c>
      <c r="E28" s="166" t="s">
        <v>7</v>
      </c>
      <c r="F28" s="167" t="s">
        <v>8</v>
      </c>
      <c r="G28" s="167" t="s">
        <v>9</v>
      </c>
      <c r="H28" s="167" t="s">
        <v>10</v>
      </c>
      <c r="I28" s="167" t="s">
        <v>11</v>
      </c>
    </row>
    <row r="29" spans="1:9" ht="45">
      <c r="A29" s="168">
        <v>1</v>
      </c>
      <c r="B29" s="168" t="s">
        <v>1428</v>
      </c>
      <c r="C29" s="168" t="s">
        <v>1429</v>
      </c>
      <c r="D29" s="169">
        <v>72</v>
      </c>
      <c r="E29" s="168" t="s">
        <v>49</v>
      </c>
      <c r="F29" s="169">
        <v>0</v>
      </c>
      <c r="G29" s="169">
        <v>0</v>
      </c>
      <c r="H29" s="169">
        <f t="shared" ref="H29:H37" si="0">D29*F29</f>
        <v>0</v>
      </c>
      <c r="I29" s="169">
        <f t="shared" ref="I29:I37" si="1">D29*G29</f>
        <v>0</v>
      </c>
    </row>
    <row r="30" spans="1:9" ht="56.25">
      <c r="A30" s="168">
        <v>2</v>
      </c>
      <c r="B30" s="168" t="s">
        <v>1430</v>
      </c>
      <c r="C30" s="168" t="s">
        <v>1431</v>
      </c>
      <c r="D30" s="169">
        <v>43</v>
      </c>
      <c r="E30" s="168" t="s">
        <v>49</v>
      </c>
      <c r="F30" s="169">
        <v>0</v>
      </c>
      <c r="G30" s="169">
        <v>0</v>
      </c>
      <c r="H30" s="169">
        <f t="shared" si="0"/>
        <v>0</v>
      </c>
      <c r="I30" s="169">
        <f t="shared" si="1"/>
        <v>0</v>
      </c>
    </row>
    <row r="31" spans="1:9" ht="56.25">
      <c r="A31" s="168">
        <v>3</v>
      </c>
      <c r="B31" s="168" t="s">
        <v>1432</v>
      </c>
      <c r="C31" s="168" t="s">
        <v>1433</v>
      </c>
      <c r="D31" s="169">
        <v>24</v>
      </c>
      <c r="E31" s="168" t="s">
        <v>49</v>
      </c>
      <c r="F31" s="169">
        <v>0</v>
      </c>
      <c r="G31" s="169">
        <v>0</v>
      </c>
      <c r="H31" s="169">
        <f t="shared" si="0"/>
        <v>0</v>
      </c>
      <c r="I31" s="169">
        <f t="shared" si="1"/>
        <v>0</v>
      </c>
    </row>
    <row r="32" spans="1:9" ht="49.5" customHeight="1">
      <c r="A32" s="168">
        <v>4</v>
      </c>
      <c r="B32" s="168" t="s">
        <v>1434</v>
      </c>
      <c r="C32" s="168" t="s">
        <v>1435</v>
      </c>
      <c r="D32" s="169">
        <v>11</v>
      </c>
      <c r="E32" s="168" t="s">
        <v>49</v>
      </c>
      <c r="F32" s="169">
        <v>0</v>
      </c>
      <c r="G32" s="169">
        <v>0</v>
      </c>
      <c r="H32" s="169">
        <f t="shared" si="0"/>
        <v>0</v>
      </c>
      <c r="I32" s="169">
        <f t="shared" si="1"/>
        <v>0</v>
      </c>
    </row>
    <row r="33" spans="1:9" ht="22.5">
      <c r="A33" s="168">
        <v>5</v>
      </c>
      <c r="B33" s="168" t="s">
        <v>1436</v>
      </c>
      <c r="C33" s="168" t="s">
        <v>1437</v>
      </c>
      <c r="D33" s="169">
        <v>44</v>
      </c>
      <c r="E33" s="168" t="s">
        <v>21</v>
      </c>
      <c r="F33" s="169">
        <v>0</v>
      </c>
      <c r="G33" s="169">
        <v>0</v>
      </c>
      <c r="H33" s="169">
        <f t="shared" si="0"/>
        <v>0</v>
      </c>
      <c r="I33" s="169">
        <f t="shared" si="1"/>
        <v>0</v>
      </c>
    </row>
    <row r="34" spans="1:9" ht="22.5">
      <c r="A34" s="168">
        <v>6</v>
      </c>
      <c r="B34" s="168" t="s">
        <v>1438</v>
      </c>
      <c r="C34" s="168" t="s">
        <v>1439</v>
      </c>
      <c r="D34" s="169">
        <v>24</v>
      </c>
      <c r="E34" s="168" t="s">
        <v>49</v>
      </c>
      <c r="F34" s="169">
        <v>0</v>
      </c>
      <c r="G34" s="169">
        <v>0</v>
      </c>
      <c r="H34" s="169">
        <f t="shared" si="0"/>
        <v>0</v>
      </c>
      <c r="I34" s="169">
        <f t="shared" si="1"/>
        <v>0</v>
      </c>
    </row>
    <row r="35" spans="1:9" ht="25.5" customHeight="1">
      <c r="A35" s="168">
        <v>7</v>
      </c>
      <c r="B35" s="168" t="s">
        <v>1440</v>
      </c>
      <c r="C35" s="168" t="s">
        <v>1441</v>
      </c>
      <c r="D35" s="169">
        <v>43</v>
      </c>
      <c r="E35" s="168" t="s">
        <v>49</v>
      </c>
      <c r="F35" s="169">
        <v>0</v>
      </c>
      <c r="G35" s="169">
        <v>0</v>
      </c>
      <c r="H35" s="169">
        <f t="shared" si="0"/>
        <v>0</v>
      </c>
      <c r="I35" s="169">
        <f t="shared" si="1"/>
        <v>0</v>
      </c>
    </row>
    <row r="36" spans="1:9" ht="22.5">
      <c r="A36" s="168">
        <v>8</v>
      </c>
      <c r="B36" s="168" t="s">
        <v>56</v>
      </c>
      <c r="C36" s="168" t="s">
        <v>1442</v>
      </c>
      <c r="D36" s="169">
        <v>4</v>
      </c>
      <c r="E36" s="168" t="s">
        <v>49</v>
      </c>
      <c r="F36" s="169">
        <v>0</v>
      </c>
      <c r="G36" s="169">
        <v>0</v>
      </c>
      <c r="H36" s="169">
        <f t="shared" si="0"/>
        <v>0</v>
      </c>
      <c r="I36" s="169">
        <f t="shared" si="1"/>
        <v>0</v>
      </c>
    </row>
    <row r="37" spans="1:9" ht="67.5">
      <c r="A37" s="168">
        <v>9</v>
      </c>
      <c r="B37" s="168" t="s">
        <v>1443</v>
      </c>
      <c r="C37" s="168" t="s">
        <v>1444</v>
      </c>
      <c r="D37" s="169">
        <v>20</v>
      </c>
      <c r="E37" s="168" t="s">
        <v>16</v>
      </c>
      <c r="F37" s="169">
        <v>0</v>
      </c>
      <c r="G37" s="169">
        <v>0</v>
      </c>
      <c r="H37" s="169">
        <f t="shared" si="0"/>
        <v>0</v>
      </c>
      <c r="I37" s="169">
        <f t="shared" si="1"/>
        <v>0</v>
      </c>
    </row>
    <row r="38" spans="1:9" ht="15">
      <c r="A38" s="155"/>
      <c r="B38" s="155"/>
      <c r="C38" s="166" t="s">
        <v>25</v>
      </c>
      <c r="D38" s="155"/>
      <c r="E38" s="155"/>
      <c r="F38" s="155"/>
      <c r="G38" s="155"/>
      <c r="H38" s="167">
        <f>SUM(H29:H37)</f>
        <v>0</v>
      </c>
      <c r="I38" s="167">
        <f>SUM(I29:I37)</f>
        <v>0</v>
      </c>
    </row>
    <row r="40" spans="1:9" ht="15">
      <c r="A40" s="155"/>
      <c r="B40" s="155"/>
      <c r="C40" s="166" t="s">
        <v>1418</v>
      </c>
    </row>
    <row r="41" spans="1:9">
      <c r="A41" s="166" t="s">
        <v>3</v>
      </c>
      <c r="B41" s="166" t="s">
        <v>4</v>
      </c>
      <c r="C41" s="166" t="s">
        <v>5</v>
      </c>
      <c r="D41" s="167" t="s">
        <v>6</v>
      </c>
      <c r="E41" s="166" t="s">
        <v>7</v>
      </c>
      <c r="F41" s="167" t="s">
        <v>8</v>
      </c>
      <c r="G41" s="167" t="s">
        <v>9</v>
      </c>
      <c r="H41" s="167" t="s">
        <v>10</v>
      </c>
      <c r="I41" s="167" t="s">
        <v>11</v>
      </c>
    </row>
    <row r="42" spans="1:9" ht="45">
      <c r="A42" s="168">
        <v>1</v>
      </c>
      <c r="B42" s="168" t="s">
        <v>1445</v>
      </c>
      <c r="C42" s="168" t="s">
        <v>1446</v>
      </c>
      <c r="D42" s="169">
        <v>10</v>
      </c>
      <c r="E42" s="168" t="s">
        <v>127</v>
      </c>
      <c r="F42" s="169">
        <v>0</v>
      </c>
      <c r="G42" s="169">
        <v>0</v>
      </c>
      <c r="H42" s="169">
        <f>D42*F42</f>
        <v>0</v>
      </c>
      <c r="I42" s="169">
        <f>D42*G42</f>
        <v>0</v>
      </c>
    </row>
    <row r="43" spans="1:9" ht="15">
      <c r="A43" s="155"/>
      <c r="B43" s="155"/>
      <c r="C43" s="166" t="s">
        <v>25</v>
      </c>
      <c r="D43" s="155"/>
      <c r="E43" s="155"/>
      <c r="F43" s="155"/>
      <c r="G43" s="155"/>
      <c r="H43" s="167">
        <f>SUM(H42:H42)</f>
        <v>0</v>
      </c>
      <c r="I43" s="167">
        <f>SUM(I42:I42)</f>
        <v>0</v>
      </c>
    </row>
    <row r="45" spans="1:9" ht="21">
      <c r="A45" s="155"/>
      <c r="B45" s="155"/>
      <c r="C45" s="166" t="s">
        <v>1419</v>
      </c>
    </row>
    <row r="46" spans="1:9">
      <c r="A46" s="166" t="s">
        <v>3</v>
      </c>
      <c r="B46" s="166" t="s">
        <v>4</v>
      </c>
      <c r="C46" s="166" t="s">
        <v>5</v>
      </c>
      <c r="D46" s="167" t="s">
        <v>6</v>
      </c>
      <c r="E46" s="166" t="s">
        <v>7</v>
      </c>
      <c r="F46" s="167" t="s">
        <v>8</v>
      </c>
      <c r="G46" s="167" t="s">
        <v>9</v>
      </c>
      <c r="H46" s="167" t="s">
        <v>10</v>
      </c>
      <c r="I46" s="167" t="s">
        <v>11</v>
      </c>
    </row>
    <row r="47" spans="1:9" ht="45">
      <c r="A47" s="168">
        <v>1</v>
      </c>
      <c r="B47" s="168" t="s">
        <v>1447</v>
      </c>
      <c r="C47" s="168" t="s">
        <v>1448</v>
      </c>
      <c r="D47" s="169">
        <v>72</v>
      </c>
      <c r="E47" s="168" t="s">
        <v>127</v>
      </c>
      <c r="F47" s="169">
        <v>0</v>
      </c>
      <c r="G47" s="169">
        <v>0</v>
      </c>
      <c r="H47" s="169">
        <f t="shared" ref="H47:H52" si="2">D47*F47</f>
        <v>0</v>
      </c>
      <c r="I47" s="169">
        <f t="shared" ref="I47:I52" si="3">D47*G47</f>
        <v>0</v>
      </c>
    </row>
    <row r="48" spans="1:9" ht="38.25" customHeight="1">
      <c r="A48" s="168">
        <v>2</v>
      </c>
      <c r="B48" s="168" t="s">
        <v>1449</v>
      </c>
      <c r="C48" s="168" t="s">
        <v>1450</v>
      </c>
      <c r="D48" s="169">
        <v>1</v>
      </c>
      <c r="E48" s="168" t="s">
        <v>16</v>
      </c>
      <c r="F48" s="169">
        <v>0</v>
      </c>
      <c r="G48" s="169">
        <v>0</v>
      </c>
      <c r="H48" s="169">
        <f t="shared" si="2"/>
        <v>0</v>
      </c>
      <c r="I48" s="169">
        <f t="shared" si="3"/>
        <v>0</v>
      </c>
    </row>
    <row r="49" spans="1:9" ht="45">
      <c r="A49" s="168">
        <v>3</v>
      </c>
      <c r="B49" s="168" t="s">
        <v>1451</v>
      </c>
      <c r="C49" s="168" t="s">
        <v>1452</v>
      </c>
      <c r="D49" s="169">
        <v>2</v>
      </c>
      <c r="E49" s="168" t="s">
        <v>16</v>
      </c>
      <c r="F49" s="169">
        <v>0</v>
      </c>
      <c r="G49" s="169">
        <v>0</v>
      </c>
      <c r="H49" s="169">
        <f t="shared" si="2"/>
        <v>0</v>
      </c>
      <c r="I49" s="169">
        <f t="shared" si="3"/>
        <v>0</v>
      </c>
    </row>
    <row r="50" spans="1:9" ht="45">
      <c r="A50" s="168">
        <v>4</v>
      </c>
      <c r="B50" s="168" t="s">
        <v>1453</v>
      </c>
      <c r="C50" s="168" t="s">
        <v>1454</v>
      </c>
      <c r="D50" s="169">
        <v>1</v>
      </c>
      <c r="E50" s="168" t="s">
        <v>16</v>
      </c>
      <c r="F50" s="169">
        <v>0</v>
      </c>
      <c r="G50" s="169">
        <v>0</v>
      </c>
      <c r="H50" s="169">
        <f t="shared" si="2"/>
        <v>0</v>
      </c>
      <c r="I50" s="169">
        <f t="shared" si="3"/>
        <v>0</v>
      </c>
    </row>
    <row r="51" spans="1:9" ht="22.5">
      <c r="A51" s="168">
        <v>5</v>
      </c>
      <c r="B51" s="168" t="s">
        <v>1455</v>
      </c>
      <c r="C51" s="168" t="s">
        <v>1456</v>
      </c>
      <c r="D51" s="169">
        <v>2</v>
      </c>
      <c r="E51" s="168" t="s">
        <v>16</v>
      </c>
      <c r="F51" s="169">
        <v>0</v>
      </c>
      <c r="G51" s="169">
        <v>0</v>
      </c>
      <c r="H51" s="169">
        <f t="shared" si="2"/>
        <v>0</v>
      </c>
      <c r="I51" s="169">
        <f t="shared" si="3"/>
        <v>0</v>
      </c>
    </row>
    <row r="52" spans="1:9" ht="22.5">
      <c r="A52" s="168">
        <v>6</v>
      </c>
      <c r="B52" s="168" t="s">
        <v>1457</v>
      </c>
      <c r="C52" s="168" t="s">
        <v>1397</v>
      </c>
      <c r="D52" s="169">
        <v>72</v>
      </c>
      <c r="E52" s="168" t="s">
        <v>127</v>
      </c>
      <c r="F52" s="169">
        <v>0</v>
      </c>
      <c r="G52" s="169">
        <v>0</v>
      </c>
      <c r="H52" s="169">
        <f t="shared" si="2"/>
        <v>0</v>
      </c>
      <c r="I52" s="169">
        <f t="shared" si="3"/>
        <v>0</v>
      </c>
    </row>
    <row r="53" spans="1:9" ht="15">
      <c r="A53" s="155"/>
      <c r="B53" s="155"/>
      <c r="C53" s="166" t="s">
        <v>25</v>
      </c>
      <c r="D53" s="155"/>
      <c r="E53" s="155"/>
      <c r="F53" s="155"/>
      <c r="G53" s="155"/>
      <c r="H53" s="167">
        <f>SUM(H47:H52)</f>
        <v>0</v>
      </c>
      <c r="I53" s="167">
        <f>SUM(I47:I52)</f>
        <v>0</v>
      </c>
    </row>
    <row r="55" spans="1:9" ht="21">
      <c r="A55" s="155"/>
      <c r="B55" s="155"/>
      <c r="C55" s="166" t="s">
        <v>1420</v>
      </c>
    </row>
    <row r="56" spans="1:9">
      <c r="A56" s="166" t="s">
        <v>3</v>
      </c>
      <c r="B56" s="166" t="s">
        <v>4</v>
      </c>
      <c r="C56" s="166" t="s">
        <v>5</v>
      </c>
      <c r="D56" s="167" t="s">
        <v>6</v>
      </c>
      <c r="E56" s="166" t="s">
        <v>7</v>
      </c>
      <c r="F56" s="167" t="s">
        <v>8</v>
      </c>
      <c r="G56" s="167" t="s">
        <v>9</v>
      </c>
      <c r="H56" s="167" t="s">
        <v>10</v>
      </c>
      <c r="I56" s="167" t="s">
        <v>11</v>
      </c>
    </row>
    <row r="57" spans="1:9" ht="36.75" customHeight="1">
      <c r="A57" s="168">
        <v>1</v>
      </c>
      <c r="B57" s="168" t="s">
        <v>1458</v>
      </c>
      <c r="C57" s="168" t="s">
        <v>1459</v>
      </c>
      <c r="D57" s="169">
        <v>9</v>
      </c>
      <c r="E57" s="168" t="s">
        <v>49</v>
      </c>
      <c r="F57" s="169">
        <v>0</v>
      </c>
      <c r="G57" s="169">
        <v>0</v>
      </c>
      <c r="H57" s="169">
        <f>D57*F57</f>
        <v>0</v>
      </c>
      <c r="I57" s="169">
        <f>D57*G57</f>
        <v>0</v>
      </c>
    </row>
    <row r="58" spans="1:9" ht="15">
      <c r="A58" s="155"/>
      <c r="B58" s="155"/>
      <c r="C58" s="166" t="s">
        <v>25</v>
      </c>
      <c r="D58" s="155"/>
      <c r="E58" s="155"/>
      <c r="F58" s="155"/>
      <c r="G58" s="155"/>
      <c r="H58" s="167">
        <f>SUM(H57:H57)</f>
        <v>0</v>
      </c>
      <c r="I58" s="167">
        <f>SUM(I57:I57)</f>
        <v>0</v>
      </c>
    </row>
    <row r="60" spans="1:9" ht="15">
      <c r="A60" s="155"/>
      <c r="B60" s="155"/>
      <c r="C60" s="166" t="s">
        <v>1421</v>
      </c>
    </row>
    <row r="61" spans="1:9">
      <c r="A61" s="166" t="s">
        <v>3</v>
      </c>
      <c r="B61" s="166" t="s">
        <v>4</v>
      </c>
      <c r="C61" s="166" t="s">
        <v>5</v>
      </c>
      <c r="D61" s="167" t="s">
        <v>6</v>
      </c>
      <c r="E61" s="166" t="s">
        <v>7</v>
      </c>
      <c r="F61" s="167" t="s">
        <v>8</v>
      </c>
      <c r="G61" s="167" t="s">
        <v>9</v>
      </c>
      <c r="H61" s="167" t="s">
        <v>10</v>
      </c>
      <c r="I61" s="167" t="s">
        <v>11</v>
      </c>
    </row>
    <row r="62" spans="1:9" ht="22.5">
      <c r="A62" s="168">
        <v>1</v>
      </c>
      <c r="B62" s="168" t="s">
        <v>1460</v>
      </c>
      <c r="C62" s="168" t="s">
        <v>1461</v>
      </c>
      <c r="D62" s="169">
        <v>2</v>
      </c>
      <c r="E62" s="168" t="s">
        <v>127</v>
      </c>
      <c r="F62" s="169">
        <v>0</v>
      </c>
      <c r="G62" s="169">
        <v>0</v>
      </c>
      <c r="H62" s="169">
        <f>D62*F62</f>
        <v>0</v>
      </c>
      <c r="I62" s="169">
        <f>D62*G62</f>
        <v>0</v>
      </c>
    </row>
    <row r="63" spans="1:9" ht="22.5">
      <c r="A63" s="168">
        <v>2</v>
      </c>
      <c r="B63" s="168" t="s">
        <v>1462</v>
      </c>
      <c r="C63" s="168" t="s">
        <v>1463</v>
      </c>
      <c r="D63" s="169">
        <v>44</v>
      </c>
      <c r="E63" s="168" t="s">
        <v>21</v>
      </c>
      <c r="F63" s="169">
        <v>0</v>
      </c>
      <c r="G63" s="169">
        <v>0</v>
      </c>
      <c r="H63" s="169">
        <f>D63*F63</f>
        <v>0</v>
      </c>
      <c r="I63" s="169">
        <f>D63*G63</f>
        <v>0</v>
      </c>
    </row>
    <row r="64" spans="1:9" ht="69.75" customHeight="1">
      <c r="A64" s="168">
        <v>3</v>
      </c>
      <c r="B64" s="168" t="s">
        <v>1464</v>
      </c>
      <c r="C64" s="168" t="s">
        <v>1465</v>
      </c>
      <c r="D64" s="169">
        <v>2</v>
      </c>
      <c r="E64" s="168" t="s">
        <v>127</v>
      </c>
      <c r="F64" s="169">
        <v>0</v>
      </c>
      <c r="G64" s="169">
        <v>0</v>
      </c>
      <c r="H64" s="169">
        <f>D64*F64</f>
        <v>0</v>
      </c>
      <c r="I64" s="169">
        <f>D64*G64</f>
        <v>0</v>
      </c>
    </row>
    <row r="65" spans="1:9" ht="33.75">
      <c r="A65" s="168">
        <v>4</v>
      </c>
      <c r="B65" s="168" t="s">
        <v>1466</v>
      </c>
      <c r="C65" s="168" t="s">
        <v>1467</v>
      </c>
      <c r="D65" s="169">
        <v>44</v>
      </c>
      <c r="E65" s="168" t="s">
        <v>21</v>
      </c>
      <c r="F65" s="169">
        <v>0</v>
      </c>
      <c r="G65" s="169">
        <v>0</v>
      </c>
      <c r="H65" s="169">
        <f>D65*F65</f>
        <v>0</v>
      </c>
      <c r="I65" s="169">
        <f>D65*G65</f>
        <v>0</v>
      </c>
    </row>
    <row r="66" spans="1:9" ht="15">
      <c r="A66" s="155"/>
      <c r="B66" s="155"/>
      <c r="C66" s="166" t="s">
        <v>25</v>
      </c>
      <c r="D66" s="155"/>
      <c r="E66" s="155"/>
      <c r="F66" s="155"/>
      <c r="G66" s="155"/>
      <c r="H66" s="167">
        <f>SUM(H62:H65)</f>
        <v>0</v>
      </c>
      <c r="I66" s="167">
        <f>SUM(I62:I65)</f>
        <v>0</v>
      </c>
    </row>
  </sheetData>
  <mergeCells count="3">
    <mergeCell ref="B2:H2"/>
    <mergeCell ref="B3:H3"/>
    <mergeCell ref="B4:H4"/>
  </mergeCells>
  <pageMargins left="0.74803149606299213" right="0.74803149606299213" top="0.78740157480314965" bottom="0.59055118110236227" header="0.51181102362204722" footer="0.51181102362204722"/>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D12" sqref="D12"/>
    </sheetView>
  </sheetViews>
  <sheetFormatPr defaultRowHeight="12.7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c r="A1" s="7" t="s">
        <v>3</v>
      </c>
      <c r="B1" s="3" t="s">
        <v>4</v>
      </c>
      <c r="C1" s="3" t="s">
        <v>5</v>
      </c>
      <c r="D1" s="5" t="s">
        <v>6</v>
      </c>
      <c r="E1" s="3" t="s">
        <v>7</v>
      </c>
      <c r="F1" s="5" t="s">
        <v>8</v>
      </c>
      <c r="G1" s="5" t="s">
        <v>9</v>
      </c>
      <c r="H1" s="5" t="s">
        <v>10</v>
      </c>
      <c r="I1" s="5" t="s">
        <v>11</v>
      </c>
    </row>
    <row r="2" spans="1:9" ht="25.5">
      <c r="A2" s="8">
        <v>1</v>
      </c>
      <c r="B2" s="1" t="s">
        <v>39</v>
      </c>
      <c r="C2" s="2" t="s">
        <v>40</v>
      </c>
      <c r="D2" s="6">
        <v>1</v>
      </c>
      <c r="E2" s="1" t="s">
        <v>16</v>
      </c>
      <c r="F2" s="6">
        <v>0</v>
      </c>
      <c r="G2" s="6">
        <v>0</v>
      </c>
      <c r="H2" s="6">
        <f>ROUND(D2*F2, 0)</f>
        <v>0</v>
      </c>
      <c r="I2" s="6">
        <f>ROUND(D2*G2, 0)</f>
        <v>0</v>
      </c>
    </row>
    <row r="4" spans="1:9" ht="25.5">
      <c r="A4" s="8">
        <v>2</v>
      </c>
      <c r="B4" s="1" t="s">
        <v>41</v>
      </c>
      <c r="C4" s="2" t="s">
        <v>42</v>
      </c>
      <c r="D4" s="6">
        <v>1</v>
      </c>
      <c r="E4" s="1" t="s">
        <v>16</v>
      </c>
      <c r="F4" s="6">
        <v>0</v>
      </c>
      <c r="G4" s="6">
        <v>0</v>
      </c>
      <c r="H4" s="6">
        <f>ROUND(D4*F4, 0)</f>
        <v>0</v>
      </c>
      <c r="I4" s="6">
        <f>ROUND(D4*G4, 0)</f>
        <v>0</v>
      </c>
    </row>
    <row r="6" spans="1:9" ht="25.5">
      <c r="A6" s="8">
        <v>3</v>
      </c>
      <c r="B6" s="1" t="s">
        <v>43</v>
      </c>
      <c r="C6" s="2" t="s">
        <v>44</v>
      </c>
      <c r="D6" s="6">
        <v>1</v>
      </c>
      <c r="E6" s="1" t="s">
        <v>16</v>
      </c>
      <c r="F6" s="6">
        <v>0</v>
      </c>
      <c r="G6" s="6">
        <v>0</v>
      </c>
      <c r="H6" s="6">
        <f>ROUND(D6*F6, 0)</f>
        <v>0</v>
      </c>
      <c r="I6" s="6">
        <f>ROUND(D6*G6, 0)</f>
        <v>0</v>
      </c>
    </row>
    <row r="8" spans="1:9" s="9" customFormat="1">
      <c r="A8" s="7"/>
      <c r="B8" s="3"/>
      <c r="C8" s="3" t="s">
        <v>25</v>
      </c>
      <c r="D8" s="5"/>
      <c r="E8" s="3"/>
      <c r="F8" s="5"/>
      <c r="G8" s="5"/>
      <c r="H8" s="5">
        <f>ROUND(SUM(H2:H7),0)</f>
        <v>0</v>
      </c>
      <c r="I8" s="5">
        <f>ROUND(SUM(I2:I7),0)</f>
        <v>0</v>
      </c>
    </row>
  </sheetData>
  <pageMargins left="0.2361111111111111" right="0.2361111111111111" top="0.69444444444444442" bottom="0.69444444444444442" header="0.41666666666666669" footer="0.41666666666666669"/>
  <pageSetup paperSize="9" orientation="portrait" useFirstPageNumber="1" verticalDpi="0" r:id="rId1"/>
  <headerFooter>
    <oddHeader>&amp;L&amp;"Times New Roman CE,bold"&amp;10 Költségtérítések</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16" workbookViewId="0">
      <selection activeCell="D20" sqref="D20"/>
    </sheetView>
  </sheetViews>
  <sheetFormatPr defaultRowHeight="15"/>
  <cols>
    <col min="1" max="1" width="49.85546875" customWidth="1"/>
  </cols>
  <sheetData>
    <row r="1" spans="1:6" ht="15.75">
      <c r="A1" s="542" t="s">
        <v>1468</v>
      </c>
      <c r="B1" s="542"/>
      <c r="C1" s="542"/>
      <c r="D1" s="542"/>
      <c r="E1" s="542"/>
      <c r="F1" s="542"/>
    </row>
    <row r="2" spans="1:6" ht="15.75">
      <c r="A2" s="542" t="s">
        <v>1469</v>
      </c>
      <c r="B2" s="542"/>
      <c r="C2" s="542"/>
      <c r="D2" s="542"/>
      <c r="E2" s="542"/>
      <c r="F2" s="542"/>
    </row>
    <row r="3" spans="1:6" ht="15.75">
      <c r="A3" s="542" t="s">
        <v>1470</v>
      </c>
      <c r="B3" s="542"/>
      <c r="C3" s="542"/>
      <c r="D3" s="542"/>
      <c r="E3" s="542"/>
      <c r="F3" s="542"/>
    </row>
    <row r="4" spans="1:6" ht="15.75">
      <c r="A4" s="171"/>
      <c r="B4" s="171"/>
      <c r="C4" s="171"/>
      <c r="D4" s="171"/>
      <c r="E4" s="171"/>
      <c r="F4" s="171"/>
    </row>
    <row r="5" spans="1:6" ht="15.75">
      <c r="A5" s="171"/>
      <c r="B5" s="171"/>
      <c r="C5" s="171"/>
      <c r="D5" s="171"/>
      <c r="E5" s="171"/>
      <c r="F5" s="171"/>
    </row>
    <row r="6" spans="1:6" ht="19.5" customHeight="1">
      <c r="A6" s="543"/>
      <c r="B6" s="543"/>
      <c r="C6" s="173"/>
      <c r="D6" s="173"/>
      <c r="E6" s="171"/>
      <c r="F6" s="171"/>
    </row>
    <row r="7" spans="1:6" ht="69" customHeight="1">
      <c r="A7" s="173" t="s">
        <v>1471</v>
      </c>
      <c r="B7" s="173"/>
      <c r="C7" s="173"/>
      <c r="D7" s="173"/>
      <c r="E7" s="171"/>
      <c r="F7" s="171"/>
    </row>
    <row r="8" spans="1:6" ht="15.75">
      <c r="A8" s="543"/>
      <c r="B8" s="543"/>
      <c r="C8" s="173"/>
      <c r="D8" s="173"/>
      <c r="E8" s="171"/>
      <c r="F8" s="171"/>
    </row>
    <row r="9" spans="1:6" ht="15.75">
      <c r="A9" s="174"/>
      <c r="B9" s="174"/>
      <c r="C9" s="173"/>
      <c r="D9" s="173"/>
      <c r="E9" s="171"/>
      <c r="F9" s="171"/>
    </row>
    <row r="10" spans="1:6" ht="15.75">
      <c r="A10" s="543"/>
      <c r="B10" s="543"/>
      <c r="C10" s="173"/>
      <c r="D10" s="173"/>
      <c r="E10" s="171"/>
      <c r="F10" s="171"/>
    </row>
    <row r="11" spans="1:6" ht="15.75">
      <c r="A11" s="543"/>
      <c r="B11" s="543"/>
      <c r="C11" s="545" t="s">
        <v>1472</v>
      </c>
      <c r="D11" s="545"/>
      <c r="E11" s="171"/>
      <c r="F11" s="171"/>
    </row>
    <row r="12" spans="1:6" ht="15.75">
      <c r="A12" s="173"/>
      <c r="B12" s="545" t="s">
        <v>1473</v>
      </c>
      <c r="C12" s="545"/>
      <c r="D12" s="545"/>
      <c r="E12" s="545"/>
      <c r="F12" s="171"/>
    </row>
    <row r="13" spans="1:6" ht="15.75">
      <c r="A13" s="543" t="s">
        <v>1474</v>
      </c>
      <c r="B13" s="543"/>
      <c r="C13" s="173"/>
      <c r="D13" s="173"/>
      <c r="E13" s="171"/>
      <c r="F13" s="171"/>
    </row>
    <row r="14" spans="1:6" ht="15.75">
      <c r="A14" s="172"/>
      <c r="B14" s="172"/>
      <c r="C14" s="173"/>
      <c r="D14" s="173"/>
      <c r="E14" s="171"/>
      <c r="F14" s="171"/>
    </row>
    <row r="15" spans="1:6" ht="15.75">
      <c r="A15" s="171"/>
      <c r="B15" s="171"/>
      <c r="C15" s="171"/>
      <c r="D15" s="171"/>
      <c r="E15" s="171"/>
      <c r="F15" s="171"/>
    </row>
    <row r="16" spans="1:6" ht="18">
      <c r="A16" s="546" t="s">
        <v>690</v>
      </c>
      <c r="B16" s="546"/>
      <c r="C16" s="546"/>
      <c r="D16" s="546"/>
      <c r="E16" s="546"/>
      <c r="F16" s="546"/>
    </row>
    <row r="17" spans="1:6" ht="18">
      <c r="A17" s="175"/>
      <c r="B17" s="175"/>
      <c r="C17" s="175"/>
      <c r="D17" s="175"/>
      <c r="E17" s="175"/>
      <c r="F17" s="175"/>
    </row>
    <row r="18" spans="1:6" ht="31.5">
      <c r="A18" s="176" t="s">
        <v>647</v>
      </c>
      <c r="B18" s="176"/>
      <c r="C18" s="547" t="s">
        <v>648</v>
      </c>
      <c r="D18" s="547"/>
      <c r="E18" s="177"/>
      <c r="F18" s="176" t="s">
        <v>649</v>
      </c>
    </row>
    <row r="19" spans="1:6" ht="15.75">
      <c r="A19" s="171"/>
      <c r="B19" s="171"/>
      <c r="C19" s="171"/>
      <c r="D19" s="171"/>
      <c r="E19" s="171"/>
      <c r="F19" s="171"/>
    </row>
    <row r="20" spans="1:6" ht="20.25" customHeight="1">
      <c r="A20" s="171" t="s">
        <v>1475</v>
      </c>
      <c r="B20" s="171"/>
      <c r="C20" s="171"/>
      <c r="D20" s="171">
        <f>'9.1 Épületvillamos'!F107</f>
        <v>0</v>
      </c>
      <c r="E20" s="178"/>
      <c r="F20" s="171">
        <f>'9.1 Épületvillamos'!G107</f>
        <v>0</v>
      </c>
    </row>
    <row r="21" spans="1:6" ht="20.25" customHeight="1">
      <c r="A21" s="171" t="s">
        <v>1476</v>
      </c>
      <c r="B21" s="171"/>
      <c r="C21" s="171"/>
      <c r="D21" s="544">
        <f>D20+F20</f>
        <v>0</v>
      </c>
      <c r="E21" s="544"/>
      <c r="F21" s="179"/>
    </row>
    <row r="22" spans="1:6" ht="21" customHeight="1">
      <c r="A22" s="171" t="s">
        <v>1477</v>
      </c>
      <c r="B22" s="171"/>
      <c r="C22" s="180"/>
      <c r="D22" s="544">
        <f>PRODUCT(D21,0.27)</f>
        <v>0</v>
      </c>
      <c r="E22" s="544"/>
      <c r="F22" s="179"/>
    </row>
    <row r="23" spans="1:6" ht="15.75">
      <c r="A23" s="171"/>
      <c r="B23" s="171"/>
      <c r="C23" s="180"/>
      <c r="D23" s="171"/>
      <c r="E23" s="179"/>
      <c r="F23" s="179"/>
    </row>
    <row r="24" spans="1:6" ht="24.75" customHeight="1">
      <c r="A24" s="181" t="s">
        <v>1478</v>
      </c>
      <c r="B24" s="181"/>
      <c r="C24" s="181"/>
      <c r="D24" s="542">
        <f>SUM(D21:D22)</f>
        <v>0</v>
      </c>
      <c r="E24" s="542"/>
      <c r="F24" s="170"/>
    </row>
    <row r="25" spans="1:6" ht="15.75">
      <c r="A25" s="171"/>
      <c r="B25" s="171"/>
      <c r="C25" s="171"/>
      <c r="D25" s="171"/>
      <c r="E25" s="171"/>
      <c r="F25" s="171"/>
    </row>
    <row r="26" spans="1:6" ht="36" customHeight="1">
      <c r="A26" s="171" t="s">
        <v>1479</v>
      </c>
      <c r="B26" s="171"/>
      <c r="C26" s="171"/>
      <c r="D26" s="171">
        <v>0</v>
      </c>
      <c r="E26" s="171"/>
      <c r="F26" s="171"/>
    </row>
    <row r="27" spans="1:6" s="431" customFormat="1" ht="24.75" customHeight="1">
      <c r="A27" s="430" t="s">
        <v>1980</v>
      </c>
      <c r="B27" s="430"/>
      <c r="C27" s="430"/>
      <c r="D27" s="430">
        <f>D21+D26</f>
        <v>0</v>
      </c>
      <c r="E27" s="430"/>
      <c r="F27" s="430"/>
    </row>
    <row r="28" spans="1:6" ht="18.75" customHeight="1">
      <c r="A28" s="171" t="s">
        <v>1480</v>
      </c>
      <c r="B28" s="171"/>
      <c r="C28" s="171"/>
      <c r="D28" s="171">
        <f>PRODUCT(D27,0.27)</f>
        <v>0</v>
      </c>
      <c r="E28" s="171"/>
      <c r="F28" s="171"/>
    </row>
    <row r="29" spans="1:6" ht="18" customHeight="1">
      <c r="A29" s="171" t="s">
        <v>773</v>
      </c>
      <c r="B29" s="171"/>
      <c r="C29" s="171"/>
      <c r="D29" s="171">
        <f>SUM(D26:D28)</f>
        <v>0</v>
      </c>
      <c r="E29" s="171"/>
      <c r="F29" s="171"/>
    </row>
  </sheetData>
  <mergeCells count="15">
    <mergeCell ref="D21:E21"/>
    <mergeCell ref="D22:E22"/>
    <mergeCell ref="D24:E24"/>
    <mergeCell ref="A11:B11"/>
    <mergeCell ref="C11:D11"/>
    <mergeCell ref="B12:E12"/>
    <mergeCell ref="A13:B13"/>
    <mergeCell ref="A16:F16"/>
    <mergeCell ref="C18:D18"/>
    <mergeCell ref="A1:F1"/>
    <mergeCell ref="A2:F2"/>
    <mergeCell ref="A3:F3"/>
    <mergeCell ref="A6:B6"/>
    <mergeCell ref="A8:B8"/>
    <mergeCell ref="A10:B10"/>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topLeftCell="A103" zoomScaleNormal="100" workbookViewId="0">
      <selection activeCell="E107" sqref="E107"/>
    </sheetView>
  </sheetViews>
  <sheetFormatPr defaultRowHeight="15"/>
  <cols>
    <col min="1" max="1" width="32.5703125" style="194" customWidth="1"/>
    <col min="2" max="7" width="9.140625" style="193"/>
  </cols>
  <sheetData>
    <row r="1" spans="1:7" ht="38.25">
      <c r="A1" s="182" t="s">
        <v>647</v>
      </c>
      <c r="B1" s="182" t="s">
        <v>1482</v>
      </c>
      <c r="C1" s="182" t="s">
        <v>7</v>
      </c>
      <c r="D1" s="182" t="s">
        <v>1483</v>
      </c>
      <c r="E1" s="182" t="s">
        <v>1606</v>
      </c>
      <c r="F1" s="182" t="s">
        <v>1484</v>
      </c>
      <c r="G1" s="182" t="s">
        <v>1485</v>
      </c>
    </row>
    <row r="2" spans="1:7" s="197" customFormat="1" ht="30">
      <c r="A2" s="183" t="s">
        <v>1486</v>
      </c>
      <c r="B2" s="195">
        <v>120</v>
      </c>
      <c r="C2" s="195" t="s">
        <v>1487</v>
      </c>
      <c r="D2" s="195">
        <v>0</v>
      </c>
      <c r="E2" s="196">
        <v>0</v>
      </c>
      <c r="F2" s="195">
        <f>PRODUCT(B2,D2)</f>
        <v>0</v>
      </c>
      <c r="G2" s="195">
        <f>PRODUCT(B2,E2)</f>
        <v>0</v>
      </c>
    </row>
    <row r="3" spans="1:7" s="197" customFormat="1" ht="30">
      <c r="A3" s="183" t="s">
        <v>1488</v>
      </c>
      <c r="B3" s="195">
        <v>160</v>
      </c>
      <c r="C3" s="195" t="s">
        <v>1487</v>
      </c>
      <c r="D3" s="195">
        <v>0</v>
      </c>
      <c r="E3" s="196">
        <v>0</v>
      </c>
      <c r="F3" s="195">
        <f t="shared" ref="F3:F66" si="0">PRODUCT(B3,D3)</f>
        <v>0</v>
      </c>
      <c r="G3" s="195">
        <f t="shared" ref="G3:G66" si="1">PRODUCT(B3,E3)</f>
        <v>0</v>
      </c>
    </row>
    <row r="4" spans="1:7" s="197" customFormat="1" ht="30">
      <c r="A4" s="183" t="s">
        <v>1489</v>
      </c>
      <c r="B4" s="195">
        <v>250</v>
      </c>
      <c r="C4" s="195" t="s">
        <v>1487</v>
      </c>
      <c r="D4" s="195">
        <v>0</v>
      </c>
      <c r="E4" s="196">
        <v>0</v>
      </c>
      <c r="F4" s="195">
        <f t="shared" si="0"/>
        <v>0</v>
      </c>
      <c r="G4" s="195">
        <f t="shared" si="1"/>
        <v>0</v>
      </c>
    </row>
    <row r="5" spans="1:7" s="197" customFormat="1" ht="30">
      <c r="A5" s="185" t="s">
        <v>1490</v>
      </c>
      <c r="B5" s="195">
        <v>300</v>
      </c>
      <c r="C5" s="195" t="s">
        <v>1487</v>
      </c>
      <c r="D5" s="195">
        <v>0</v>
      </c>
      <c r="E5" s="196">
        <v>0</v>
      </c>
      <c r="F5" s="195">
        <f t="shared" si="0"/>
        <v>0</v>
      </c>
      <c r="G5" s="195">
        <f t="shared" si="1"/>
        <v>0</v>
      </c>
    </row>
    <row r="6" spans="1:7" s="197" customFormat="1" ht="30">
      <c r="A6" s="185" t="s">
        <v>1491</v>
      </c>
      <c r="B6" s="195">
        <v>80</v>
      </c>
      <c r="C6" s="195" t="s">
        <v>1487</v>
      </c>
      <c r="D6" s="195">
        <v>0</v>
      </c>
      <c r="E6" s="196">
        <v>0</v>
      </c>
      <c r="F6" s="195">
        <f t="shared" si="0"/>
        <v>0</v>
      </c>
      <c r="G6" s="195">
        <f t="shared" si="1"/>
        <v>0</v>
      </c>
    </row>
    <row r="7" spans="1:7" s="197" customFormat="1" ht="30">
      <c r="A7" s="185" t="s">
        <v>1492</v>
      </c>
      <c r="B7" s="195">
        <v>50</v>
      </c>
      <c r="C7" s="195" t="s">
        <v>1487</v>
      </c>
      <c r="D7" s="195">
        <v>0</v>
      </c>
      <c r="E7" s="196">
        <v>0</v>
      </c>
      <c r="F7" s="195">
        <f t="shared" si="0"/>
        <v>0</v>
      </c>
      <c r="G7" s="195">
        <f t="shared" si="1"/>
        <v>0</v>
      </c>
    </row>
    <row r="8" spans="1:7" s="197" customFormat="1">
      <c r="A8" s="186" t="s">
        <v>1493</v>
      </c>
      <c r="B8" s="195">
        <v>150</v>
      </c>
      <c r="C8" s="196" t="s">
        <v>1487</v>
      </c>
      <c r="D8" s="195">
        <v>0</v>
      </c>
      <c r="E8" s="196">
        <v>0</v>
      </c>
      <c r="F8" s="195">
        <f t="shared" si="0"/>
        <v>0</v>
      </c>
      <c r="G8" s="195">
        <f t="shared" si="1"/>
        <v>0</v>
      </c>
    </row>
    <row r="9" spans="1:7" s="197" customFormat="1">
      <c r="A9" s="186" t="s">
        <v>1494</v>
      </c>
      <c r="B9" s="195">
        <v>100</v>
      </c>
      <c r="C9" s="196" t="s">
        <v>1487</v>
      </c>
      <c r="D9" s="195">
        <v>0</v>
      </c>
      <c r="E9" s="196">
        <v>0</v>
      </c>
      <c r="F9" s="195">
        <f t="shared" si="0"/>
        <v>0</v>
      </c>
      <c r="G9" s="195">
        <f t="shared" si="1"/>
        <v>0</v>
      </c>
    </row>
    <row r="10" spans="1:7" s="197" customFormat="1">
      <c r="A10" s="186" t="s">
        <v>1495</v>
      </c>
      <c r="B10" s="195">
        <v>120</v>
      </c>
      <c r="C10" s="196" t="s">
        <v>1487</v>
      </c>
      <c r="D10" s="195">
        <v>0</v>
      </c>
      <c r="E10" s="196">
        <v>0</v>
      </c>
      <c r="F10" s="195">
        <f t="shared" si="0"/>
        <v>0</v>
      </c>
      <c r="G10" s="195">
        <f t="shared" si="1"/>
        <v>0</v>
      </c>
    </row>
    <row r="11" spans="1:7" s="197" customFormat="1" ht="60">
      <c r="A11" s="185" t="s">
        <v>1496</v>
      </c>
      <c r="B11" s="195">
        <v>10</v>
      </c>
      <c r="C11" s="195" t="s">
        <v>127</v>
      </c>
      <c r="D11" s="195">
        <v>0</v>
      </c>
      <c r="E11" s="196">
        <v>0</v>
      </c>
      <c r="F11" s="195">
        <f t="shared" si="0"/>
        <v>0</v>
      </c>
      <c r="G11" s="195">
        <f t="shared" si="1"/>
        <v>0</v>
      </c>
    </row>
    <row r="12" spans="1:7" s="197" customFormat="1" ht="45">
      <c r="A12" s="186" t="s">
        <v>1497</v>
      </c>
      <c r="B12" s="195">
        <v>380</v>
      </c>
      <c r="C12" s="195" t="s">
        <v>127</v>
      </c>
      <c r="D12" s="195">
        <v>0</v>
      </c>
      <c r="E12" s="196">
        <v>0</v>
      </c>
      <c r="F12" s="195">
        <f t="shared" si="0"/>
        <v>0</v>
      </c>
      <c r="G12" s="195">
        <f t="shared" si="1"/>
        <v>0</v>
      </c>
    </row>
    <row r="13" spans="1:7" s="197" customFormat="1" ht="45">
      <c r="A13" s="186" t="s">
        <v>1498</v>
      </c>
      <c r="B13" s="195">
        <v>130</v>
      </c>
      <c r="C13" s="195" t="s">
        <v>127</v>
      </c>
      <c r="D13" s="195">
        <v>0</v>
      </c>
      <c r="E13" s="196">
        <v>0</v>
      </c>
      <c r="F13" s="195">
        <f t="shared" si="0"/>
        <v>0</v>
      </c>
      <c r="G13" s="195">
        <f t="shared" si="1"/>
        <v>0</v>
      </c>
    </row>
    <row r="14" spans="1:7" s="197" customFormat="1" ht="45">
      <c r="A14" s="186" t="s">
        <v>1499</v>
      </c>
      <c r="B14" s="195">
        <v>100</v>
      </c>
      <c r="C14" s="195" t="s">
        <v>127</v>
      </c>
      <c r="D14" s="195">
        <v>0</v>
      </c>
      <c r="E14" s="196">
        <v>0</v>
      </c>
      <c r="F14" s="195">
        <f t="shared" si="0"/>
        <v>0</v>
      </c>
      <c r="G14" s="195">
        <f t="shared" si="1"/>
        <v>0</v>
      </c>
    </row>
    <row r="15" spans="1:7" s="197" customFormat="1" ht="45">
      <c r="A15" s="186" t="s">
        <v>1500</v>
      </c>
      <c r="B15" s="195">
        <v>70</v>
      </c>
      <c r="C15" s="195" t="s">
        <v>127</v>
      </c>
      <c r="D15" s="195">
        <v>0</v>
      </c>
      <c r="E15" s="196">
        <v>0</v>
      </c>
      <c r="F15" s="195">
        <f t="shared" si="0"/>
        <v>0</v>
      </c>
      <c r="G15" s="195">
        <f t="shared" si="1"/>
        <v>0</v>
      </c>
    </row>
    <row r="16" spans="1:7" s="197" customFormat="1" ht="30">
      <c r="A16" s="185" t="s">
        <v>1501</v>
      </c>
      <c r="B16" s="195">
        <v>150</v>
      </c>
      <c r="C16" s="195" t="s">
        <v>127</v>
      </c>
      <c r="D16" s="195">
        <v>0</v>
      </c>
      <c r="E16" s="196">
        <v>0</v>
      </c>
      <c r="F16" s="195">
        <f t="shared" si="0"/>
        <v>0</v>
      </c>
      <c r="G16" s="195">
        <f t="shared" si="1"/>
        <v>0</v>
      </c>
    </row>
    <row r="17" spans="1:7" s="197" customFormat="1" ht="45">
      <c r="A17" s="185" t="s">
        <v>1502</v>
      </c>
      <c r="B17" s="195">
        <v>200</v>
      </c>
      <c r="C17" s="195" t="s">
        <v>1487</v>
      </c>
      <c r="D17" s="195">
        <v>0</v>
      </c>
      <c r="E17" s="196">
        <v>0</v>
      </c>
      <c r="F17" s="195">
        <f t="shared" si="0"/>
        <v>0</v>
      </c>
      <c r="G17" s="195">
        <f t="shared" si="1"/>
        <v>0</v>
      </c>
    </row>
    <row r="18" spans="1:7" s="197" customFormat="1" ht="45">
      <c r="A18" s="185" t="s">
        <v>1503</v>
      </c>
      <c r="B18" s="195">
        <v>2800</v>
      </c>
      <c r="C18" s="195" t="s">
        <v>1487</v>
      </c>
      <c r="D18" s="195">
        <v>0</v>
      </c>
      <c r="E18" s="196">
        <v>0</v>
      </c>
      <c r="F18" s="195">
        <f t="shared" si="0"/>
        <v>0</v>
      </c>
      <c r="G18" s="195">
        <f t="shared" si="1"/>
        <v>0</v>
      </c>
    </row>
    <row r="19" spans="1:7" s="197" customFormat="1" ht="45">
      <c r="A19" s="185" t="s">
        <v>1504</v>
      </c>
      <c r="B19" s="195">
        <v>1550</v>
      </c>
      <c r="C19" s="195" t="s">
        <v>1487</v>
      </c>
      <c r="D19" s="195">
        <v>0</v>
      </c>
      <c r="E19" s="196">
        <v>0</v>
      </c>
      <c r="F19" s="195">
        <f t="shared" si="0"/>
        <v>0</v>
      </c>
      <c r="G19" s="195">
        <f t="shared" si="1"/>
        <v>0</v>
      </c>
    </row>
    <row r="20" spans="1:7" s="197" customFormat="1" ht="45">
      <c r="A20" s="185" t="s">
        <v>1505</v>
      </c>
      <c r="B20" s="195">
        <v>280</v>
      </c>
      <c r="C20" s="195" t="s">
        <v>1487</v>
      </c>
      <c r="D20" s="195">
        <v>0</v>
      </c>
      <c r="E20" s="196">
        <v>0</v>
      </c>
      <c r="F20" s="195">
        <f t="shared" si="0"/>
        <v>0</v>
      </c>
      <c r="G20" s="195">
        <f t="shared" si="1"/>
        <v>0</v>
      </c>
    </row>
    <row r="21" spans="1:7" s="197" customFormat="1" ht="45">
      <c r="A21" s="185" t="s">
        <v>1506</v>
      </c>
      <c r="B21" s="195">
        <v>100</v>
      </c>
      <c r="C21" s="195" t="s">
        <v>1487</v>
      </c>
      <c r="D21" s="195">
        <v>0</v>
      </c>
      <c r="E21" s="196">
        <v>0</v>
      </c>
      <c r="F21" s="195">
        <f t="shared" si="0"/>
        <v>0</v>
      </c>
      <c r="G21" s="195">
        <f t="shared" si="1"/>
        <v>0</v>
      </c>
    </row>
    <row r="22" spans="1:7" s="197" customFormat="1" ht="45">
      <c r="A22" s="186" t="s">
        <v>1507</v>
      </c>
      <c r="B22" s="195">
        <v>380</v>
      </c>
      <c r="C22" s="195" t="s">
        <v>1487</v>
      </c>
      <c r="D22" s="195">
        <v>0</v>
      </c>
      <c r="E22" s="196">
        <v>0</v>
      </c>
      <c r="F22" s="195">
        <f t="shared" si="0"/>
        <v>0</v>
      </c>
      <c r="G22" s="195">
        <f t="shared" si="1"/>
        <v>0</v>
      </c>
    </row>
    <row r="23" spans="1:7" s="197" customFormat="1" ht="45">
      <c r="A23" s="185" t="s">
        <v>1508</v>
      </c>
      <c r="B23" s="195">
        <v>50</v>
      </c>
      <c r="C23" s="195" t="s">
        <v>1487</v>
      </c>
      <c r="D23" s="195">
        <v>0</v>
      </c>
      <c r="E23" s="196">
        <v>0</v>
      </c>
      <c r="F23" s="195">
        <f t="shared" si="0"/>
        <v>0</v>
      </c>
      <c r="G23" s="195">
        <f t="shared" si="1"/>
        <v>0</v>
      </c>
    </row>
    <row r="24" spans="1:7" s="197" customFormat="1" ht="45">
      <c r="A24" s="185" t="s">
        <v>1509</v>
      </c>
      <c r="B24" s="195">
        <v>60</v>
      </c>
      <c r="C24" s="195" t="s">
        <v>1487</v>
      </c>
      <c r="D24" s="195">
        <v>0</v>
      </c>
      <c r="E24" s="196">
        <v>0</v>
      </c>
      <c r="F24" s="195">
        <f t="shared" si="0"/>
        <v>0</v>
      </c>
      <c r="G24" s="195">
        <f t="shared" si="1"/>
        <v>0</v>
      </c>
    </row>
    <row r="25" spans="1:7" s="197" customFormat="1" ht="45">
      <c r="A25" s="185" t="s">
        <v>1510</v>
      </c>
      <c r="B25" s="195">
        <v>60</v>
      </c>
      <c r="C25" s="195" t="s">
        <v>1487</v>
      </c>
      <c r="D25" s="195">
        <v>0</v>
      </c>
      <c r="E25" s="196">
        <v>0</v>
      </c>
      <c r="F25" s="195">
        <f t="shared" si="0"/>
        <v>0</v>
      </c>
      <c r="G25" s="195">
        <f t="shared" si="1"/>
        <v>0</v>
      </c>
    </row>
    <row r="26" spans="1:7" s="197" customFormat="1" ht="45">
      <c r="A26" s="185" t="s">
        <v>1511</v>
      </c>
      <c r="B26" s="195">
        <v>150</v>
      </c>
      <c r="C26" s="195" t="s">
        <v>1487</v>
      </c>
      <c r="D26" s="195">
        <v>0</v>
      </c>
      <c r="E26" s="196">
        <v>0</v>
      </c>
      <c r="F26" s="195">
        <f t="shared" si="0"/>
        <v>0</v>
      </c>
      <c r="G26" s="195">
        <f t="shared" si="1"/>
        <v>0</v>
      </c>
    </row>
    <row r="27" spans="1:7" s="197" customFormat="1" ht="30">
      <c r="A27" s="186" t="s">
        <v>1512</v>
      </c>
      <c r="B27" s="195">
        <v>145</v>
      </c>
      <c r="C27" s="195" t="s">
        <v>1487</v>
      </c>
      <c r="D27" s="195">
        <v>0</v>
      </c>
      <c r="E27" s="196">
        <v>0</v>
      </c>
      <c r="F27" s="195">
        <f t="shared" si="0"/>
        <v>0</v>
      </c>
      <c r="G27" s="195">
        <f t="shared" si="1"/>
        <v>0</v>
      </c>
    </row>
    <row r="28" spans="1:7" s="197" customFormat="1" ht="30">
      <c r="A28" s="186" t="s">
        <v>1513</v>
      </c>
      <c r="B28" s="195">
        <v>6</v>
      </c>
      <c r="C28" s="196" t="s">
        <v>1487</v>
      </c>
      <c r="D28" s="195">
        <v>0</v>
      </c>
      <c r="E28" s="196">
        <v>0</v>
      </c>
      <c r="F28" s="195">
        <f t="shared" si="0"/>
        <v>0</v>
      </c>
      <c r="G28" s="195">
        <f t="shared" si="1"/>
        <v>0</v>
      </c>
    </row>
    <row r="29" spans="1:7" s="197" customFormat="1" ht="30">
      <c r="A29" s="186" t="s">
        <v>1514</v>
      </c>
      <c r="B29" s="195">
        <v>40</v>
      </c>
      <c r="C29" s="195" t="s">
        <v>1487</v>
      </c>
      <c r="D29" s="195">
        <v>0</v>
      </c>
      <c r="E29" s="196">
        <v>0</v>
      </c>
      <c r="F29" s="195">
        <f t="shared" si="0"/>
        <v>0</v>
      </c>
      <c r="G29" s="195">
        <f t="shared" si="1"/>
        <v>0</v>
      </c>
    </row>
    <row r="30" spans="1:7" s="197" customFormat="1" ht="30">
      <c r="A30" s="186" t="s">
        <v>1515</v>
      </c>
      <c r="B30" s="195">
        <v>110</v>
      </c>
      <c r="C30" s="195" t="s">
        <v>1487</v>
      </c>
      <c r="D30" s="195">
        <v>0</v>
      </c>
      <c r="E30" s="196">
        <v>0</v>
      </c>
      <c r="F30" s="195">
        <f t="shared" si="0"/>
        <v>0</v>
      </c>
      <c r="G30" s="195">
        <f t="shared" si="1"/>
        <v>0</v>
      </c>
    </row>
    <row r="31" spans="1:7" s="197" customFormat="1" ht="30">
      <c r="A31" s="185" t="s">
        <v>1516</v>
      </c>
      <c r="B31" s="195">
        <v>10</v>
      </c>
      <c r="C31" s="195" t="s">
        <v>16</v>
      </c>
      <c r="D31" s="195">
        <v>0</v>
      </c>
      <c r="E31" s="196">
        <v>0</v>
      </c>
      <c r="F31" s="195">
        <f t="shared" si="0"/>
        <v>0</v>
      </c>
      <c r="G31" s="195">
        <f t="shared" si="1"/>
        <v>0</v>
      </c>
    </row>
    <row r="32" spans="1:7" s="197" customFormat="1" ht="30">
      <c r="A32" s="185" t="s">
        <v>1517</v>
      </c>
      <c r="B32" s="195">
        <v>4</v>
      </c>
      <c r="C32" s="195" t="s">
        <v>16</v>
      </c>
      <c r="D32" s="195">
        <v>0</v>
      </c>
      <c r="E32" s="196">
        <v>0</v>
      </c>
      <c r="F32" s="195">
        <f t="shared" si="0"/>
        <v>0</v>
      </c>
      <c r="G32" s="195">
        <f t="shared" si="1"/>
        <v>0</v>
      </c>
    </row>
    <row r="33" spans="1:7" s="197" customFormat="1" ht="30">
      <c r="A33" s="185" t="s">
        <v>1518</v>
      </c>
      <c r="B33" s="195">
        <v>4</v>
      </c>
      <c r="C33" s="195" t="s">
        <v>16</v>
      </c>
      <c r="D33" s="195">
        <v>0</v>
      </c>
      <c r="E33" s="196">
        <v>0</v>
      </c>
      <c r="F33" s="195">
        <f t="shared" si="0"/>
        <v>0</v>
      </c>
      <c r="G33" s="195">
        <f t="shared" si="1"/>
        <v>0</v>
      </c>
    </row>
    <row r="34" spans="1:7" s="197" customFormat="1" ht="30">
      <c r="A34" s="186" t="s">
        <v>1519</v>
      </c>
      <c r="B34" s="195">
        <v>1200</v>
      </c>
      <c r="C34" s="196" t="s">
        <v>1487</v>
      </c>
      <c r="D34" s="195">
        <v>0</v>
      </c>
      <c r="E34" s="196">
        <v>0</v>
      </c>
      <c r="F34" s="195">
        <f t="shared" si="0"/>
        <v>0</v>
      </c>
      <c r="G34" s="195">
        <f t="shared" si="1"/>
        <v>0</v>
      </c>
    </row>
    <row r="35" spans="1:7" s="197" customFormat="1" ht="30">
      <c r="A35" s="186" t="s">
        <v>1520</v>
      </c>
      <c r="B35" s="195">
        <v>800</v>
      </c>
      <c r="C35" s="195" t="s">
        <v>1487</v>
      </c>
      <c r="D35" s="195">
        <v>0</v>
      </c>
      <c r="E35" s="196">
        <v>0</v>
      </c>
      <c r="F35" s="195">
        <f t="shared" si="0"/>
        <v>0</v>
      </c>
      <c r="G35" s="195">
        <f t="shared" si="1"/>
        <v>0</v>
      </c>
    </row>
    <row r="36" spans="1:7" s="197" customFormat="1" ht="30">
      <c r="A36" s="185" t="s">
        <v>1521</v>
      </c>
      <c r="B36" s="195">
        <v>120</v>
      </c>
      <c r="C36" s="195" t="s">
        <v>1487</v>
      </c>
      <c r="D36" s="195">
        <v>0</v>
      </c>
      <c r="E36" s="196">
        <v>0</v>
      </c>
      <c r="F36" s="195">
        <f t="shared" si="0"/>
        <v>0</v>
      </c>
      <c r="G36" s="195">
        <f t="shared" si="1"/>
        <v>0</v>
      </c>
    </row>
    <row r="37" spans="1:7" s="197" customFormat="1" ht="30">
      <c r="A37" s="186" t="s">
        <v>1522</v>
      </c>
      <c r="B37" s="195">
        <v>50</v>
      </c>
      <c r="C37" s="196" t="s">
        <v>1487</v>
      </c>
      <c r="D37" s="195">
        <v>0</v>
      </c>
      <c r="E37" s="196">
        <v>0</v>
      </c>
      <c r="F37" s="195">
        <f t="shared" si="0"/>
        <v>0</v>
      </c>
      <c r="G37" s="195">
        <f t="shared" si="1"/>
        <v>0</v>
      </c>
    </row>
    <row r="38" spans="1:7" s="197" customFormat="1" ht="30">
      <c r="A38" s="186" t="s">
        <v>1523</v>
      </c>
      <c r="B38" s="195">
        <v>130</v>
      </c>
      <c r="C38" s="195" t="s">
        <v>1487</v>
      </c>
      <c r="D38" s="195">
        <v>0</v>
      </c>
      <c r="E38" s="196">
        <v>0</v>
      </c>
      <c r="F38" s="195">
        <f t="shared" si="0"/>
        <v>0</v>
      </c>
      <c r="G38" s="195">
        <f t="shared" si="1"/>
        <v>0</v>
      </c>
    </row>
    <row r="39" spans="1:7" s="197" customFormat="1" ht="30">
      <c r="A39" s="185" t="s">
        <v>1524</v>
      </c>
      <c r="B39" s="195">
        <v>100</v>
      </c>
      <c r="C39" s="195" t="s">
        <v>1487</v>
      </c>
      <c r="D39" s="195">
        <v>0</v>
      </c>
      <c r="E39" s="196">
        <v>0</v>
      </c>
      <c r="F39" s="195">
        <f t="shared" si="0"/>
        <v>0</v>
      </c>
      <c r="G39" s="195">
        <f t="shared" si="1"/>
        <v>0</v>
      </c>
    </row>
    <row r="40" spans="1:7" s="197" customFormat="1" ht="30">
      <c r="A40" s="185" t="s">
        <v>1525</v>
      </c>
      <c r="B40" s="195">
        <v>50</v>
      </c>
      <c r="C40" s="195" t="s">
        <v>1487</v>
      </c>
      <c r="D40" s="195">
        <v>0</v>
      </c>
      <c r="E40" s="196">
        <v>0</v>
      </c>
      <c r="F40" s="195">
        <f t="shared" si="0"/>
        <v>0</v>
      </c>
      <c r="G40" s="195">
        <f t="shared" si="1"/>
        <v>0</v>
      </c>
    </row>
    <row r="41" spans="1:7" s="197" customFormat="1" ht="30">
      <c r="A41" s="186" t="s">
        <v>1526</v>
      </c>
      <c r="B41" s="195">
        <v>60</v>
      </c>
      <c r="C41" s="196" t="s">
        <v>1487</v>
      </c>
      <c r="D41" s="195">
        <v>0</v>
      </c>
      <c r="E41" s="196">
        <v>0</v>
      </c>
      <c r="F41" s="195">
        <f t="shared" si="0"/>
        <v>0</v>
      </c>
      <c r="G41" s="195">
        <f t="shared" si="1"/>
        <v>0</v>
      </c>
    </row>
    <row r="42" spans="1:7" s="197" customFormat="1" ht="45">
      <c r="A42" s="186" t="s">
        <v>1527</v>
      </c>
      <c r="B42" s="195">
        <v>1</v>
      </c>
      <c r="C42" s="195" t="s">
        <v>1177</v>
      </c>
      <c r="D42" s="195">
        <v>0</v>
      </c>
      <c r="E42" s="196">
        <v>0</v>
      </c>
      <c r="F42" s="195">
        <f t="shared" si="0"/>
        <v>0</v>
      </c>
      <c r="G42" s="195">
        <f t="shared" si="1"/>
        <v>0</v>
      </c>
    </row>
    <row r="43" spans="1:7" s="197" customFormat="1" ht="45">
      <c r="A43" s="186" t="s">
        <v>1528</v>
      </c>
      <c r="B43" s="195">
        <v>1</v>
      </c>
      <c r="C43" s="195" t="s">
        <v>1177</v>
      </c>
      <c r="D43" s="195">
        <v>0</v>
      </c>
      <c r="E43" s="196">
        <v>0</v>
      </c>
      <c r="F43" s="195">
        <f t="shared" si="0"/>
        <v>0</v>
      </c>
      <c r="G43" s="195">
        <f t="shared" si="1"/>
        <v>0</v>
      </c>
    </row>
    <row r="44" spans="1:7" s="197" customFormat="1" ht="45">
      <c r="A44" s="186" t="s">
        <v>1529</v>
      </c>
      <c r="B44" s="195">
        <v>1</v>
      </c>
      <c r="C44" s="195" t="s">
        <v>1177</v>
      </c>
      <c r="D44" s="195">
        <v>0</v>
      </c>
      <c r="E44" s="196">
        <v>0</v>
      </c>
      <c r="F44" s="195">
        <f t="shared" si="0"/>
        <v>0</v>
      </c>
      <c r="G44" s="195">
        <f t="shared" si="1"/>
        <v>0</v>
      </c>
    </row>
    <row r="45" spans="1:7" s="197" customFormat="1" ht="45">
      <c r="A45" s="186" t="s">
        <v>1530</v>
      </c>
      <c r="B45" s="195">
        <v>1</v>
      </c>
      <c r="C45" s="195" t="s">
        <v>1177</v>
      </c>
      <c r="D45" s="195">
        <v>0</v>
      </c>
      <c r="E45" s="196">
        <v>0</v>
      </c>
      <c r="F45" s="195">
        <f t="shared" si="0"/>
        <v>0</v>
      </c>
      <c r="G45" s="195">
        <f t="shared" si="1"/>
        <v>0</v>
      </c>
    </row>
    <row r="46" spans="1:7" s="197" customFormat="1" ht="45">
      <c r="A46" s="186" t="s">
        <v>1531</v>
      </c>
      <c r="B46" s="195">
        <v>2</v>
      </c>
      <c r="C46" s="196" t="s">
        <v>1177</v>
      </c>
      <c r="D46" s="195">
        <v>0</v>
      </c>
      <c r="E46" s="196">
        <v>0</v>
      </c>
      <c r="F46" s="195">
        <f t="shared" si="0"/>
        <v>0</v>
      </c>
      <c r="G46" s="195">
        <f t="shared" si="1"/>
        <v>0</v>
      </c>
    </row>
    <row r="47" spans="1:7" s="197" customFormat="1" ht="45">
      <c r="A47" s="186" t="s">
        <v>1532</v>
      </c>
      <c r="B47" s="195">
        <v>1</v>
      </c>
      <c r="C47" s="195" t="s">
        <v>1177</v>
      </c>
      <c r="D47" s="195">
        <v>0</v>
      </c>
      <c r="E47" s="196">
        <v>0</v>
      </c>
      <c r="F47" s="195">
        <f t="shared" si="0"/>
        <v>0</v>
      </c>
      <c r="G47" s="195">
        <f t="shared" si="1"/>
        <v>0</v>
      </c>
    </row>
    <row r="48" spans="1:7" s="197" customFormat="1" ht="64.5">
      <c r="A48" s="187" t="s">
        <v>1533</v>
      </c>
      <c r="B48" s="195">
        <v>7</v>
      </c>
      <c r="C48" s="196" t="s">
        <v>16</v>
      </c>
      <c r="D48" s="195">
        <v>0</v>
      </c>
      <c r="E48" s="196">
        <v>0</v>
      </c>
      <c r="F48" s="195">
        <f t="shared" si="0"/>
        <v>0</v>
      </c>
      <c r="G48" s="195">
        <f t="shared" si="1"/>
        <v>0</v>
      </c>
    </row>
    <row r="49" spans="1:7" s="197" customFormat="1" ht="64.5">
      <c r="A49" s="187" t="s">
        <v>1534</v>
      </c>
      <c r="B49" s="195">
        <v>16</v>
      </c>
      <c r="C49" s="196" t="s">
        <v>16</v>
      </c>
      <c r="D49" s="195">
        <v>0</v>
      </c>
      <c r="E49" s="196">
        <v>0</v>
      </c>
      <c r="F49" s="195">
        <f t="shared" si="0"/>
        <v>0</v>
      </c>
      <c r="G49" s="195">
        <f t="shared" si="1"/>
        <v>0</v>
      </c>
    </row>
    <row r="50" spans="1:7" s="197" customFormat="1" ht="51.75">
      <c r="A50" s="187" t="s">
        <v>1535</v>
      </c>
      <c r="B50" s="195">
        <v>2</v>
      </c>
      <c r="C50" s="196" t="s">
        <v>16</v>
      </c>
      <c r="D50" s="195">
        <v>0</v>
      </c>
      <c r="E50" s="196">
        <v>0</v>
      </c>
      <c r="F50" s="195">
        <f t="shared" si="0"/>
        <v>0</v>
      </c>
      <c r="G50" s="195">
        <f t="shared" si="1"/>
        <v>0</v>
      </c>
    </row>
    <row r="51" spans="1:7" s="197" customFormat="1" ht="39">
      <c r="A51" s="187" t="s">
        <v>1536</v>
      </c>
      <c r="B51" s="195">
        <v>4</v>
      </c>
      <c r="C51" s="196" t="s">
        <v>16</v>
      </c>
      <c r="D51" s="195">
        <v>0</v>
      </c>
      <c r="E51" s="196">
        <v>0</v>
      </c>
      <c r="F51" s="195">
        <f t="shared" si="0"/>
        <v>0</v>
      </c>
      <c r="G51" s="195">
        <f t="shared" si="1"/>
        <v>0</v>
      </c>
    </row>
    <row r="52" spans="1:7" s="197" customFormat="1" ht="26.25">
      <c r="A52" s="187" t="s">
        <v>1537</v>
      </c>
      <c r="B52" s="195">
        <v>1</v>
      </c>
      <c r="C52" s="196" t="s">
        <v>1177</v>
      </c>
      <c r="D52" s="195">
        <v>0</v>
      </c>
      <c r="E52" s="196">
        <v>0</v>
      </c>
      <c r="F52" s="195">
        <f t="shared" si="0"/>
        <v>0</v>
      </c>
      <c r="G52" s="195">
        <f t="shared" si="1"/>
        <v>0</v>
      </c>
    </row>
    <row r="53" spans="1:7" s="197" customFormat="1" ht="64.5">
      <c r="A53" s="187" t="s">
        <v>1538</v>
      </c>
      <c r="B53" s="195">
        <v>34</v>
      </c>
      <c r="C53" s="196" t="s">
        <v>16</v>
      </c>
      <c r="D53" s="195">
        <v>0</v>
      </c>
      <c r="E53" s="196">
        <v>0</v>
      </c>
      <c r="F53" s="195">
        <f t="shared" si="0"/>
        <v>0</v>
      </c>
      <c r="G53" s="195">
        <f t="shared" si="1"/>
        <v>0</v>
      </c>
    </row>
    <row r="54" spans="1:7" s="197" customFormat="1" ht="64.5">
      <c r="A54" s="187" t="s">
        <v>1539</v>
      </c>
      <c r="B54" s="195">
        <v>31</v>
      </c>
      <c r="C54" s="196" t="s">
        <v>16</v>
      </c>
      <c r="D54" s="195">
        <v>0</v>
      </c>
      <c r="E54" s="196">
        <v>0</v>
      </c>
      <c r="F54" s="195">
        <f t="shared" si="0"/>
        <v>0</v>
      </c>
      <c r="G54" s="195">
        <f t="shared" si="1"/>
        <v>0</v>
      </c>
    </row>
    <row r="55" spans="1:7" s="197" customFormat="1" ht="51.75">
      <c r="A55" s="187" t="s">
        <v>1540</v>
      </c>
      <c r="B55" s="195">
        <v>4</v>
      </c>
      <c r="C55" s="196" t="s">
        <v>16</v>
      </c>
      <c r="D55" s="195">
        <v>0</v>
      </c>
      <c r="E55" s="196">
        <v>0</v>
      </c>
      <c r="F55" s="195">
        <f t="shared" si="0"/>
        <v>0</v>
      </c>
      <c r="G55" s="195">
        <f t="shared" si="1"/>
        <v>0</v>
      </c>
    </row>
    <row r="56" spans="1:7" s="197" customFormat="1" ht="64.5">
      <c r="A56" s="187" t="s">
        <v>1541</v>
      </c>
      <c r="B56" s="195">
        <v>8</v>
      </c>
      <c r="C56" s="196" t="s">
        <v>16</v>
      </c>
      <c r="D56" s="195">
        <v>0</v>
      </c>
      <c r="E56" s="196">
        <v>0</v>
      </c>
      <c r="F56" s="195">
        <f t="shared" si="0"/>
        <v>0</v>
      </c>
      <c r="G56" s="195">
        <f t="shared" si="1"/>
        <v>0</v>
      </c>
    </row>
    <row r="57" spans="1:7" s="197" customFormat="1" ht="77.25">
      <c r="A57" s="187" t="s">
        <v>1542</v>
      </c>
      <c r="B57" s="195">
        <v>17</v>
      </c>
      <c r="C57" s="196" t="s">
        <v>16</v>
      </c>
      <c r="D57" s="195">
        <v>0</v>
      </c>
      <c r="E57" s="196">
        <v>0</v>
      </c>
      <c r="F57" s="195">
        <f t="shared" si="0"/>
        <v>0</v>
      </c>
      <c r="G57" s="195">
        <f t="shared" si="1"/>
        <v>0</v>
      </c>
    </row>
    <row r="58" spans="1:7" s="197" customFormat="1" ht="77.25">
      <c r="A58" s="187" t="s">
        <v>1543</v>
      </c>
      <c r="B58" s="195">
        <v>2</v>
      </c>
      <c r="C58" s="196" t="s">
        <v>16</v>
      </c>
      <c r="D58" s="195">
        <v>0</v>
      </c>
      <c r="E58" s="196">
        <v>0</v>
      </c>
      <c r="F58" s="195">
        <f t="shared" si="0"/>
        <v>0</v>
      </c>
      <c r="G58" s="195">
        <f t="shared" si="1"/>
        <v>0</v>
      </c>
    </row>
    <row r="59" spans="1:7" s="197" customFormat="1" ht="77.25">
      <c r="A59" s="187" t="s">
        <v>1544</v>
      </c>
      <c r="B59" s="195">
        <v>13</v>
      </c>
      <c r="C59" s="196" t="s">
        <v>16</v>
      </c>
      <c r="D59" s="195">
        <v>0</v>
      </c>
      <c r="E59" s="196">
        <v>0</v>
      </c>
      <c r="F59" s="195">
        <f t="shared" si="0"/>
        <v>0</v>
      </c>
      <c r="G59" s="195">
        <f t="shared" si="1"/>
        <v>0</v>
      </c>
    </row>
    <row r="60" spans="1:7" s="197" customFormat="1" ht="26.25">
      <c r="A60" s="187" t="s">
        <v>1545</v>
      </c>
      <c r="B60" s="195">
        <v>8</v>
      </c>
      <c r="C60" s="196" t="s">
        <v>16</v>
      </c>
      <c r="D60" s="195">
        <v>0</v>
      </c>
      <c r="E60" s="196">
        <v>0</v>
      </c>
      <c r="F60" s="195">
        <f t="shared" si="0"/>
        <v>0</v>
      </c>
      <c r="G60" s="195">
        <f t="shared" si="1"/>
        <v>0</v>
      </c>
    </row>
    <row r="61" spans="1:7" s="197" customFormat="1" ht="26.25">
      <c r="A61" s="187" t="s">
        <v>1546</v>
      </c>
      <c r="B61" s="195">
        <v>6</v>
      </c>
      <c r="C61" s="196" t="s">
        <v>16</v>
      </c>
      <c r="D61" s="195">
        <v>0</v>
      </c>
      <c r="E61" s="196">
        <v>0</v>
      </c>
      <c r="F61" s="195">
        <f t="shared" si="0"/>
        <v>0</v>
      </c>
      <c r="G61" s="195">
        <f t="shared" si="1"/>
        <v>0</v>
      </c>
    </row>
    <row r="62" spans="1:7" s="197" customFormat="1" ht="39">
      <c r="A62" s="187" t="s">
        <v>1547</v>
      </c>
      <c r="B62" s="195">
        <v>3</v>
      </c>
      <c r="C62" s="196" t="s">
        <v>16</v>
      </c>
      <c r="D62" s="195">
        <v>0</v>
      </c>
      <c r="E62" s="196">
        <v>0</v>
      </c>
      <c r="F62" s="195">
        <f t="shared" si="0"/>
        <v>0</v>
      </c>
      <c r="G62" s="195">
        <f t="shared" si="1"/>
        <v>0</v>
      </c>
    </row>
    <row r="63" spans="1:7" s="197" customFormat="1" ht="39">
      <c r="A63" s="188" t="s">
        <v>1548</v>
      </c>
      <c r="B63" s="195">
        <v>4</v>
      </c>
      <c r="C63" s="196" t="s">
        <v>16</v>
      </c>
      <c r="D63" s="195">
        <v>0</v>
      </c>
      <c r="E63" s="196">
        <v>0</v>
      </c>
      <c r="F63" s="195">
        <f t="shared" si="0"/>
        <v>0</v>
      </c>
      <c r="G63" s="195">
        <f t="shared" si="1"/>
        <v>0</v>
      </c>
    </row>
    <row r="64" spans="1:7" s="197" customFormat="1" ht="39">
      <c r="A64" s="187" t="s">
        <v>1549</v>
      </c>
      <c r="B64" s="195">
        <v>2</v>
      </c>
      <c r="C64" s="196" t="s">
        <v>16</v>
      </c>
      <c r="D64" s="195">
        <v>0</v>
      </c>
      <c r="E64" s="196">
        <v>0</v>
      </c>
      <c r="F64" s="195">
        <f t="shared" si="0"/>
        <v>0</v>
      </c>
      <c r="G64" s="195">
        <f t="shared" si="1"/>
        <v>0</v>
      </c>
    </row>
    <row r="65" spans="1:7" s="197" customFormat="1" ht="39">
      <c r="A65" s="187" t="s">
        <v>1550</v>
      </c>
      <c r="B65" s="195">
        <v>60</v>
      </c>
      <c r="C65" s="196" t="s">
        <v>16</v>
      </c>
      <c r="D65" s="195">
        <v>0</v>
      </c>
      <c r="E65" s="196">
        <v>0</v>
      </c>
      <c r="F65" s="195">
        <f t="shared" si="0"/>
        <v>0</v>
      </c>
      <c r="G65" s="195">
        <f t="shared" si="1"/>
        <v>0</v>
      </c>
    </row>
    <row r="66" spans="1:7" s="197" customFormat="1" ht="39">
      <c r="A66" s="187" t="s">
        <v>1551</v>
      </c>
      <c r="B66" s="195">
        <v>15</v>
      </c>
      <c r="C66" s="196" t="s">
        <v>16</v>
      </c>
      <c r="D66" s="195">
        <v>0</v>
      </c>
      <c r="E66" s="196">
        <v>0</v>
      </c>
      <c r="F66" s="195">
        <f t="shared" si="0"/>
        <v>0</v>
      </c>
      <c r="G66" s="195">
        <f t="shared" si="1"/>
        <v>0</v>
      </c>
    </row>
    <row r="67" spans="1:7" s="197" customFormat="1" ht="39">
      <c r="A67" s="187" t="s">
        <v>1552</v>
      </c>
      <c r="B67" s="195">
        <v>4</v>
      </c>
      <c r="C67" s="196" t="s">
        <v>16</v>
      </c>
      <c r="D67" s="195">
        <v>0</v>
      </c>
      <c r="E67" s="196">
        <v>0</v>
      </c>
      <c r="F67" s="195">
        <f t="shared" ref="F67:F106" si="2">PRODUCT(B67,D67)</f>
        <v>0</v>
      </c>
      <c r="G67" s="195">
        <f t="shared" ref="G67:G106" si="3">PRODUCT(B67,E67)</f>
        <v>0</v>
      </c>
    </row>
    <row r="68" spans="1:7" s="197" customFormat="1" ht="39">
      <c r="A68" s="187" t="s">
        <v>1553</v>
      </c>
      <c r="B68" s="195">
        <v>3</v>
      </c>
      <c r="C68" s="196" t="s">
        <v>16</v>
      </c>
      <c r="D68" s="195">
        <v>0</v>
      </c>
      <c r="E68" s="196">
        <v>0</v>
      </c>
      <c r="F68" s="195">
        <f t="shared" si="2"/>
        <v>0</v>
      </c>
      <c r="G68" s="195">
        <f t="shared" si="3"/>
        <v>0</v>
      </c>
    </row>
    <row r="69" spans="1:7" s="197" customFormat="1" ht="51.75">
      <c r="A69" s="187" t="s">
        <v>1554</v>
      </c>
      <c r="B69" s="195">
        <v>7</v>
      </c>
      <c r="C69" s="196" t="s">
        <v>16</v>
      </c>
      <c r="D69" s="195">
        <v>0</v>
      </c>
      <c r="E69" s="196">
        <v>0</v>
      </c>
      <c r="F69" s="195">
        <f t="shared" si="2"/>
        <v>0</v>
      </c>
      <c r="G69" s="195">
        <f t="shared" si="3"/>
        <v>0</v>
      </c>
    </row>
    <row r="70" spans="1:7" s="197" customFormat="1" ht="26.25">
      <c r="A70" s="187" t="s">
        <v>1555</v>
      </c>
      <c r="B70" s="195">
        <v>7</v>
      </c>
      <c r="C70" s="196" t="s">
        <v>16</v>
      </c>
      <c r="D70" s="195">
        <v>0</v>
      </c>
      <c r="E70" s="196">
        <v>0</v>
      </c>
      <c r="F70" s="195">
        <f t="shared" si="2"/>
        <v>0</v>
      </c>
      <c r="G70" s="195">
        <f t="shared" si="3"/>
        <v>0</v>
      </c>
    </row>
    <row r="71" spans="1:7" s="197" customFormat="1" ht="26.25">
      <c r="A71" s="187" t="s">
        <v>1556</v>
      </c>
      <c r="B71" s="195">
        <v>12</v>
      </c>
      <c r="C71" s="196" t="s">
        <v>16</v>
      </c>
      <c r="D71" s="195">
        <v>0</v>
      </c>
      <c r="E71" s="196">
        <v>0</v>
      </c>
      <c r="F71" s="195">
        <f t="shared" si="2"/>
        <v>0</v>
      </c>
      <c r="G71" s="195">
        <f t="shared" si="3"/>
        <v>0</v>
      </c>
    </row>
    <row r="72" spans="1:7" s="197" customFormat="1" ht="26.25">
      <c r="A72" s="187" t="s">
        <v>1557</v>
      </c>
      <c r="B72" s="195">
        <v>2</v>
      </c>
      <c r="C72" s="196" t="s">
        <v>16</v>
      </c>
      <c r="D72" s="195">
        <v>0</v>
      </c>
      <c r="E72" s="196">
        <v>0</v>
      </c>
      <c r="F72" s="195">
        <f t="shared" si="2"/>
        <v>0</v>
      </c>
      <c r="G72" s="195">
        <f t="shared" si="3"/>
        <v>0</v>
      </c>
    </row>
    <row r="73" spans="1:7" s="197" customFormat="1" ht="26.25">
      <c r="A73" s="187" t="s">
        <v>1558</v>
      </c>
      <c r="B73" s="195">
        <v>18</v>
      </c>
      <c r="C73" s="196" t="s">
        <v>16</v>
      </c>
      <c r="D73" s="195">
        <v>0</v>
      </c>
      <c r="E73" s="196">
        <v>0</v>
      </c>
      <c r="F73" s="195">
        <f t="shared" si="2"/>
        <v>0</v>
      </c>
      <c r="G73" s="195">
        <f t="shared" si="3"/>
        <v>0</v>
      </c>
    </row>
    <row r="74" spans="1:7" s="197" customFormat="1" ht="26.25">
      <c r="A74" s="187" t="s">
        <v>1559</v>
      </c>
      <c r="B74" s="195">
        <v>4</v>
      </c>
      <c r="C74" s="196" t="s">
        <v>16</v>
      </c>
      <c r="D74" s="195">
        <v>0</v>
      </c>
      <c r="E74" s="196">
        <v>0</v>
      </c>
      <c r="F74" s="195">
        <f t="shared" si="2"/>
        <v>0</v>
      </c>
      <c r="G74" s="195">
        <f t="shared" si="3"/>
        <v>0</v>
      </c>
    </row>
    <row r="75" spans="1:7" s="197" customFormat="1" ht="26.25">
      <c r="A75" s="187" t="s">
        <v>1560</v>
      </c>
      <c r="B75" s="195">
        <v>5</v>
      </c>
      <c r="C75" s="196" t="s">
        <v>16</v>
      </c>
      <c r="D75" s="195">
        <v>0</v>
      </c>
      <c r="E75" s="196">
        <v>0</v>
      </c>
      <c r="F75" s="195">
        <f t="shared" si="2"/>
        <v>0</v>
      </c>
      <c r="G75" s="195">
        <f t="shared" si="3"/>
        <v>0</v>
      </c>
    </row>
    <row r="76" spans="1:7" s="197" customFormat="1" ht="39">
      <c r="A76" s="187" t="s">
        <v>1561</v>
      </c>
      <c r="B76" s="195">
        <v>2</v>
      </c>
      <c r="C76" s="196" t="s">
        <v>16</v>
      </c>
      <c r="D76" s="195">
        <v>0</v>
      </c>
      <c r="E76" s="196">
        <v>0</v>
      </c>
      <c r="F76" s="195">
        <f t="shared" si="2"/>
        <v>0</v>
      </c>
      <c r="G76" s="195">
        <f t="shared" si="3"/>
        <v>0</v>
      </c>
    </row>
    <row r="77" spans="1:7" s="197" customFormat="1" ht="26.25">
      <c r="A77" s="187" t="s">
        <v>1562</v>
      </c>
      <c r="B77" s="195">
        <v>1</v>
      </c>
      <c r="C77" s="196" t="s">
        <v>16</v>
      </c>
      <c r="D77" s="195">
        <v>0</v>
      </c>
      <c r="E77" s="196">
        <v>0</v>
      </c>
      <c r="F77" s="195">
        <f t="shared" si="2"/>
        <v>0</v>
      </c>
      <c r="G77" s="195">
        <f t="shared" si="3"/>
        <v>0</v>
      </c>
    </row>
    <row r="78" spans="1:7" s="197" customFormat="1" ht="26.25">
      <c r="A78" s="187" t="s">
        <v>1563</v>
      </c>
      <c r="B78" s="195">
        <v>20</v>
      </c>
      <c r="C78" s="196" t="s">
        <v>16</v>
      </c>
      <c r="D78" s="195">
        <v>0</v>
      </c>
      <c r="E78" s="196">
        <v>0</v>
      </c>
      <c r="F78" s="195">
        <f t="shared" si="2"/>
        <v>0</v>
      </c>
      <c r="G78" s="195">
        <f t="shared" si="3"/>
        <v>0</v>
      </c>
    </row>
    <row r="79" spans="1:7" s="197" customFormat="1" ht="39">
      <c r="A79" s="187" t="s">
        <v>1564</v>
      </c>
      <c r="B79" s="195">
        <v>3</v>
      </c>
      <c r="C79" s="196" t="s">
        <v>16</v>
      </c>
      <c r="D79" s="195">
        <v>0</v>
      </c>
      <c r="E79" s="196">
        <v>0</v>
      </c>
      <c r="F79" s="195">
        <f t="shared" si="2"/>
        <v>0</v>
      </c>
      <c r="G79" s="195">
        <f t="shared" si="3"/>
        <v>0</v>
      </c>
    </row>
    <row r="80" spans="1:7" s="197" customFormat="1" ht="39">
      <c r="A80" s="187" t="s">
        <v>1565</v>
      </c>
      <c r="B80" s="195">
        <v>3</v>
      </c>
      <c r="C80" s="196" t="s">
        <v>16</v>
      </c>
      <c r="D80" s="195">
        <v>0</v>
      </c>
      <c r="E80" s="196">
        <v>0</v>
      </c>
      <c r="F80" s="195">
        <f t="shared" si="2"/>
        <v>0</v>
      </c>
      <c r="G80" s="195">
        <f t="shared" si="3"/>
        <v>0</v>
      </c>
    </row>
    <row r="81" spans="1:7" s="197" customFormat="1" ht="39">
      <c r="A81" s="187" t="s">
        <v>1566</v>
      </c>
      <c r="B81" s="195">
        <v>19</v>
      </c>
      <c r="C81" s="196" t="s">
        <v>16</v>
      </c>
      <c r="D81" s="195">
        <v>0</v>
      </c>
      <c r="E81" s="196">
        <v>0</v>
      </c>
      <c r="F81" s="195">
        <f t="shared" si="2"/>
        <v>0</v>
      </c>
      <c r="G81" s="195">
        <f t="shared" si="3"/>
        <v>0</v>
      </c>
    </row>
    <row r="82" spans="1:7" s="197" customFormat="1" ht="26.25">
      <c r="A82" s="187" t="s">
        <v>1567</v>
      </c>
      <c r="B82" s="195">
        <v>205</v>
      </c>
      <c r="C82" s="196" t="s">
        <v>16</v>
      </c>
      <c r="D82" s="195">
        <v>0</v>
      </c>
      <c r="E82" s="196">
        <v>0</v>
      </c>
      <c r="F82" s="195">
        <f t="shared" si="2"/>
        <v>0</v>
      </c>
      <c r="G82" s="195">
        <f t="shared" si="3"/>
        <v>0</v>
      </c>
    </row>
    <row r="83" spans="1:7" s="197" customFormat="1" ht="39">
      <c r="A83" s="187" t="s">
        <v>1568</v>
      </c>
      <c r="B83" s="195">
        <v>15</v>
      </c>
      <c r="C83" s="196" t="s">
        <v>16</v>
      </c>
      <c r="D83" s="195">
        <v>0</v>
      </c>
      <c r="E83" s="196">
        <v>0</v>
      </c>
      <c r="F83" s="195">
        <f t="shared" si="2"/>
        <v>0</v>
      </c>
      <c r="G83" s="195">
        <f t="shared" si="3"/>
        <v>0</v>
      </c>
    </row>
    <row r="84" spans="1:7" s="197" customFormat="1" ht="39">
      <c r="A84" s="188" t="s">
        <v>1569</v>
      </c>
      <c r="B84" s="195">
        <v>2</v>
      </c>
      <c r="C84" s="196" t="s">
        <v>1177</v>
      </c>
      <c r="D84" s="195">
        <v>0</v>
      </c>
      <c r="E84" s="196">
        <v>0</v>
      </c>
      <c r="F84" s="195">
        <f t="shared" si="2"/>
        <v>0</v>
      </c>
      <c r="G84" s="195">
        <f t="shared" si="3"/>
        <v>0</v>
      </c>
    </row>
    <row r="85" spans="1:7" s="197" customFormat="1" ht="90">
      <c r="A85" s="189" t="s">
        <v>1570</v>
      </c>
      <c r="B85" s="195">
        <v>1</v>
      </c>
      <c r="C85" s="196" t="s">
        <v>1177</v>
      </c>
      <c r="D85" s="195">
        <v>0</v>
      </c>
      <c r="E85" s="196">
        <v>0</v>
      </c>
      <c r="F85" s="195">
        <f t="shared" si="2"/>
        <v>0</v>
      </c>
      <c r="G85" s="195">
        <f t="shared" si="3"/>
        <v>0</v>
      </c>
    </row>
    <row r="86" spans="1:7" s="197" customFormat="1">
      <c r="A86" s="190" t="s">
        <v>1571</v>
      </c>
      <c r="B86" s="195">
        <v>1</v>
      </c>
      <c r="C86" s="195" t="s">
        <v>16</v>
      </c>
      <c r="D86" s="195">
        <v>0</v>
      </c>
      <c r="E86" s="196">
        <v>0</v>
      </c>
      <c r="F86" s="195">
        <f t="shared" si="2"/>
        <v>0</v>
      </c>
      <c r="G86" s="195">
        <f t="shared" si="3"/>
        <v>0</v>
      </c>
    </row>
    <row r="87" spans="1:7" s="197" customFormat="1">
      <c r="A87" s="190" t="s">
        <v>1572</v>
      </c>
      <c r="B87" s="195">
        <v>1</v>
      </c>
      <c r="C87" s="195" t="s">
        <v>1177</v>
      </c>
      <c r="D87" s="195">
        <v>0</v>
      </c>
      <c r="E87" s="196">
        <v>0</v>
      </c>
      <c r="F87" s="195">
        <f t="shared" si="2"/>
        <v>0</v>
      </c>
      <c r="G87" s="195">
        <f t="shared" si="3"/>
        <v>0</v>
      </c>
    </row>
    <row r="88" spans="1:7" s="197" customFormat="1" ht="30">
      <c r="A88" s="190" t="s">
        <v>1573</v>
      </c>
      <c r="B88" s="195">
        <v>48</v>
      </c>
      <c r="C88" s="195" t="s">
        <v>16</v>
      </c>
      <c r="D88" s="195">
        <v>0</v>
      </c>
      <c r="E88" s="196">
        <v>0</v>
      </c>
      <c r="F88" s="195">
        <f t="shared" si="2"/>
        <v>0</v>
      </c>
      <c r="G88" s="195">
        <f t="shared" si="3"/>
        <v>0</v>
      </c>
    </row>
    <row r="89" spans="1:7" s="197" customFormat="1" ht="45">
      <c r="A89" s="190" t="s">
        <v>1574</v>
      </c>
      <c r="B89" s="195">
        <v>1</v>
      </c>
      <c r="C89" s="195" t="s">
        <v>1177</v>
      </c>
      <c r="D89" s="195">
        <v>0</v>
      </c>
      <c r="E89" s="196">
        <v>0</v>
      </c>
      <c r="F89" s="195">
        <f t="shared" si="2"/>
        <v>0</v>
      </c>
      <c r="G89" s="195">
        <f t="shared" si="3"/>
        <v>0</v>
      </c>
    </row>
    <row r="90" spans="1:7" s="197" customFormat="1" ht="30">
      <c r="A90" s="190" t="s">
        <v>1575</v>
      </c>
      <c r="B90" s="195">
        <v>1</v>
      </c>
      <c r="C90" s="195" t="s">
        <v>1177</v>
      </c>
      <c r="D90" s="195">
        <v>0</v>
      </c>
      <c r="E90" s="196">
        <v>0</v>
      </c>
      <c r="F90" s="195">
        <f t="shared" si="2"/>
        <v>0</v>
      </c>
      <c r="G90" s="195">
        <f t="shared" si="3"/>
        <v>0</v>
      </c>
    </row>
    <row r="91" spans="1:7" s="197" customFormat="1" ht="45">
      <c r="A91" s="190" t="s">
        <v>1576</v>
      </c>
      <c r="B91" s="195">
        <v>126</v>
      </c>
      <c r="C91" s="195" t="s">
        <v>127</v>
      </c>
      <c r="D91" s="195">
        <v>0</v>
      </c>
      <c r="E91" s="196">
        <v>0</v>
      </c>
      <c r="F91" s="195">
        <f t="shared" si="2"/>
        <v>0</v>
      </c>
      <c r="G91" s="195">
        <f t="shared" si="3"/>
        <v>0</v>
      </c>
    </row>
    <row r="92" spans="1:7" s="197" customFormat="1" ht="30">
      <c r="A92" s="190" t="s">
        <v>1577</v>
      </c>
      <c r="B92" s="195">
        <v>295</v>
      </c>
      <c r="C92" s="195" t="s">
        <v>127</v>
      </c>
      <c r="D92" s="195">
        <v>0</v>
      </c>
      <c r="E92" s="196">
        <v>0</v>
      </c>
      <c r="F92" s="195">
        <f t="shared" si="2"/>
        <v>0</v>
      </c>
      <c r="G92" s="195">
        <f t="shared" si="3"/>
        <v>0</v>
      </c>
    </row>
    <row r="93" spans="1:7" s="197" customFormat="1" ht="45">
      <c r="A93" s="190" t="s">
        <v>1578</v>
      </c>
      <c r="B93" s="195">
        <v>45</v>
      </c>
      <c r="C93" s="195" t="s">
        <v>127</v>
      </c>
      <c r="D93" s="195">
        <v>0</v>
      </c>
      <c r="E93" s="196">
        <v>0</v>
      </c>
      <c r="F93" s="195">
        <f t="shared" si="2"/>
        <v>0</v>
      </c>
      <c r="G93" s="195">
        <f t="shared" si="3"/>
        <v>0</v>
      </c>
    </row>
    <row r="94" spans="1:7" s="197" customFormat="1" ht="30">
      <c r="A94" s="190" t="s">
        <v>1579</v>
      </c>
      <c r="B94" s="195">
        <v>45</v>
      </c>
      <c r="C94" s="195" t="s">
        <v>127</v>
      </c>
      <c r="D94" s="195">
        <v>0</v>
      </c>
      <c r="E94" s="196">
        <v>0</v>
      </c>
      <c r="F94" s="195">
        <f t="shared" si="2"/>
        <v>0</v>
      </c>
      <c r="G94" s="195">
        <f t="shared" si="3"/>
        <v>0</v>
      </c>
    </row>
    <row r="95" spans="1:7" s="197" customFormat="1" ht="27.75">
      <c r="A95" s="191" t="s">
        <v>1580</v>
      </c>
      <c r="B95" s="195">
        <v>175</v>
      </c>
      <c r="C95" s="196" t="s">
        <v>127</v>
      </c>
      <c r="D95" s="195">
        <v>0</v>
      </c>
      <c r="E95" s="196">
        <v>0</v>
      </c>
      <c r="F95" s="195">
        <f t="shared" si="2"/>
        <v>0</v>
      </c>
      <c r="G95" s="195">
        <f t="shared" si="3"/>
        <v>0</v>
      </c>
    </row>
    <row r="96" spans="1:7" s="197" customFormat="1" ht="27.75">
      <c r="A96" s="191" t="s">
        <v>1581</v>
      </c>
      <c r="B96" s="195">
        <v>30</v>
      </c>
      <c r="C96" s="196" t="s">
        <v>127</v>
      </c>
      <c r="D96" s="195">
        <v>0</v>
      </c>
      <c r="E96" s="196">
        <v>0</v>
      </c>
      <c r="F96" s="195">
        <f t="shared" si="2"/>
        <v>0</v>
      </c>
      <c r="G96" s="195">
        <f t="shared" si="3"/>
        <v>0</v>
      </c>
    </row>
    <row r="97" spans="1:7" s="197" customFormat="1" ht="45">
      <c r="A97" s="190" t="s">
        <v>1582</v>
      </c>
      <c r="B97" s="195">
        <v>12</v>
      </c>
      <c r="C97" s="195" t="s">
        <v>16</v>
      </c>
      <c r="D97" s="195">
        <v>0</v>
      </c>
      <c r="E97" s="196">
        <v>0</v>
      </c>
      <c r="F97" s="195">
        <f t="shared" si="2"/>
        <v>0</v>
      </c>
      <c r="G97" s="195">
        <f t="shared" si="3"/>
        <v>0</v>
      </c>
    </row>
    <row r="98" spans="1:7" s="197" customFormat="1" ht="30">
      <c r="A98" s="190" t="s">
        <v>1583</v>
      </c>
      <c r="B98" s="195">
        <v>17</v>
      </c>
      <c r="C98" s="195" t="s">
        <v>16</v>
      </c>
      <c r="D98" s="195">
        <v>0</v>
      </c>
      <c r="E98" s="196">
        <v>0</v>
      </c>
      <c r="F98" s="195">
        <f t="shared" si="2"/>
        <v>0</v>
      </c>
      <c r="G98" s="195">
        <f t="shared" si="3"/>
        <v>0</v>
      </c>
    </row>
    <row r="99" spans="1:7" s="197" customFormat="1">
      <c r="A99" s="190" t="s">
        <v>1584</v>
      </c>
      <c r="B99" s="195">
        <v>16</v>
      </c>
      <c r="C99" s="195" t="s">
        <v>1177</v>
      </c>
      <c r="D99" s="195">
        <v>0</v>
      </c>
      <c r="E99" s="196">
        <v>0</v>
      </c>
      <c r="F99" s="195">
        <f t="shared" si="2"/>
        <v>0</v>
      </c>
      <c r="G99" s="195">
        <f t="shared" si="3"/>
        <v>0</v>
      </c>
    </row>
    <row r="100" spans="1:7" s="197" customFormat="1" ht="30">
      <c r="A100" s="191" t="s">
        <v>1585</v>
      </c>
      <c r="B100" s="195">
        <v>250</v>
      </c>
      <c r="C100" s="196" t="s">
        <v>1487</v>
      </c>
      <c r="D100" s="195">
        <v>0</v>
      </c>
      <c r="E100" s="196">
        <v>0</v>
      </c>
      <c r="F100" s="195">
        <f t="shared" si="2"/>
        <v>0</v>
      </c>
      <c r="G100" s="195">
        <f t="shared" si="3"/>
        <v>0</v>
      </c>
    </row>
    <row r="101" spans="1:7" s="197" customFormat="1" ht="30">
      <c r="A101" s="191" t="s">
        <v>1586</v>
      </c>
      <c r="B101" s="195">
        <v>175</v>
      </c>
      <c r="C101" s="196" t="s">
        <v>16</v>
      </c>
      <c r="D101" s="195">
        <v>0</v>
      </c>
      <c r="E101" s="196">
        <v>0</v>
      </c>
      <c r="F101" s="195">
        <f t="shared" si="2"/>
        <v>0</v>
      </c>
      <c r="G101" s="195">
        <f t="shared" si="3"/>
        <v>0</v>
      </c>
    </row>
    <row r="102" spans="1:7" s="197" customFormat="1" ht="45">
      <c r="A102" s="191" t="s">
        <v>1587</v>
      </c>
      <c r="B102" s="195">
        <v>30</v>
      </c>
      <c r="C102" s="196" t="s">
        <v>16</v>
      </c>
      <c r="D102" s="195">
        <v>0</v>
      </c>
      <c r="E102" s="196">
        <v>0</v>
      </c>
      <c r="F102" s="195">
        <f t="shared" si="2"/>
        <v>0</v>
      </c>
      <c r="G102" s="195">
        <f t="shared" si="3"/>
        <v>0</v>
      </c>
    </row>
    <row r="103" spans="1:7" s="197" customFormat="1" ht="135">
      <c r="A103" s="191" t="s">
        <v>1588</v>
      </c>
      <c r="B103" s="195">
        <v>1</v>
      </c>
      <c r="C103" s="196" t="s">
        <v>1177</v>
      </c>
      <c r="D103" s="195">
        <v>0</v>
      </c>
      <c r="E103" s="196">
        <v>0</v>
      </c>
      <c r="F103" s="195">
        <f t="shared" si="2"/>
        <v>0</v>
      </c>
      <c r="G103" s="195">
        <f t="shared" si="3"/>
        <v>0</v>
      </c>
    </row>
    <row r="104" spans="1:7" s="197" customFormat="1">
      <c r="A104" s="191" t="s">
        <v>1589</v>
      </c>
      <c r="B104" s="195">
        <v>86</v>
      </c>
      <c r="C104" s="196" t="s">
        <v>16</v>
      </c>
      <c r="D104" s="195">
        <v>0</v>
      </c>
      <c r="E104" s="196">
        <v>0</v>
      </c>
      <c r="F104" s="195">
        <f t="shared" si="2"/>
        <v>0</v>
      </c>
      <c r="G104" s="195">
        <f t="shared" si="3"/>
        <v>0</v>
      </c>
    </row>
    <row r="105" spans="1:7" s="197" customFormat="1" ht="45">
      <c r="A105" s="191" t="s">
        <v>1590</v>
      </c>
      <c r="B105" s="195">
        <v>1</v>
      </c>
      <c r="C105" s="196" t="s">
        <v>1177</v>
      </c>
      <c r="D105" s="195">
        <v>0</v>
      </c>
      <c r="E105" s="196">
        <v>0</v>
      </c>
      <c r="F105" s="195">
        <f t="shared" si="2"/>
        <v>0</v>
      </c>
      <c r="G105" s="195">
        <f t="shared" si="3"/>
        <v>0</v>
      </c>
    </row>
    <row r="106" spans="1:7" s="197" customFormat="1" ht="45">
      <c r="A106" s="191" t="s">
        <v>1591</v>
      </c>
      <c r="B106" s="195">
        <v>5</v>
      </c>
      <c r="C106" s="196" t="s">
        <v>16</v>
      </c>
      <c r="D106" s="195">
        <v>0</v>
      </c>
      <c r="E106" s="196">
        <v>0</v>
      </c>
      <c r="F106" s="195">
        <f t="shared" si="2"/>
        <v>0</v>
      </c>
      <c r="G106" s="195">
        <f t="shared" si="3"/>
        <v>0</v>
      </c>
    </row>
    <row r="107" spans="1:7">
      <c r="A107" s="192" t="s">
        <v>773</v>
      </c>
      <c r="F107" s="193">
        <f>SUM(F2:F106)</f>
        <v>0</v>
      </c>
      <c r="G107" s="193">
        <f>SUM(G2:G106)</f>
        <v>0</v>
      </c>
    </row>
    <row r="108" spans="1:7">
      <c r="A108" s="192"/>
      <c r="F108" s="548">
        <f>SUM(F107,G107)</f>
        <v>0</v>
      </c>
      <c r="G108" s="549"/>
    </row>
    <row r="109" spans="1:7">
      <c r="A109" s="192" t="s">
        <v>1592</v>
      </c>
      <c r="B109" s="182"/>
      <c r="F109" s="550">
        <f>PRODUCT(F108,0.27)</f>
        <v>0</v>
      </c>
      <c r="G109" s="550"/>
    </row>
    <row r="110" spans="1:7">
      <c r="A110" s="192" t="s">
        <v>1481</v>
      </c>
      <c r="F110" s="550">
        <f>SUM(F108,F109)</f>
        <v>0</v>
      </c>
      <c r="G110" s="550"/>
    </row>
  </sheetData>
  <mergeCells count="3">
    <mergeCell ref="F108:G108"/>
    <mergeCell ref="F109:G109"/>
    <mergeCell ref="F110:G110"/>
  </mergeCells>
  <pageMargins left="0.7" right="0.7" top="0.75" bottom="0.75" header="0.3" footer="0.3"/>
  <pageSetup paperSize="9" orientation="portrait" verticalDpi="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opLeftCell="A11" workbookViewId="0">
      <selection activeCell="D29" sqref="D29"/>
    </sheetView>
  </sheetViews>
  <sheetFormatPr defaultRowHeight="12.75"/>
  <cols>
    <col min="1" max="1" width="6.28515625" style="24" customWidth="1"/>
    <col min="2" max="2" width="39" style="24" customWidth="1"/>
    <col min="3" max="4" width="12.28515625" style="24" bestFit="1" customWidth="1"/>
    <col min="5" max="5" width="13.7109375" style="24" bestFit="1" customWidth="1"/>
    <col min="6" max="16384" width="9.140625" style="24"/>
  </cols>
  <sheetData>
    <row r="1" spans="1:8" ht="15.75">
      <c r="A1" s="551" t="s">
        <v>1593</v>
      </c>
      <c r="B1" s="551"/>
      <c r="C1" s="551"/>
      <c r="D1" s="551"/>
      <c r="E1" s="552"/>
    </row>
    <row r="2" spans="1:8">
      <c r="A2" s="199"/>
      <c r="B2" s="199"/>
      <c r="C2" s="199"/>
      <c r="D2" s="199"/>
      <c r="E2" s="199"/>
    </row>
    <row r="3" spans="1:8">
      <c r="A3" s="199"/>
      <c r="B3" s="199"/>
      <c r="C3" s="199"/>
      <c r="D3" s="199"/>
      <c r="E3" s="199"/>
    </row>
    <row r="4" spans="1:8" ht="15.75">
      <c r="A4" s="200" t="s">
        <v>1594</v>
      </c>
      <c r="B4" s="201"/>
      <c r="C4" s="201"/>
      <c r="D4" s="201"/>
      <c r="E4" s="201"/>
    </row>
    <row r="5" spans="1:8" ht="15.75">
      <c r="A5" s="202"/>
      <c r="B5" s="203" t="s">
        <v>1595</v>
      </c>
      <c r="C5" s="201"/>
      <c r="D5" s="203"/>
      <c r="E5" s="201"/>
    </row>
    <row r="6" spans="1:8" ht="15.75">
      <c r="A6" s="202"/>
      <c r="B6" s="203" t="s">
        <v>1596</v>
      </c>
      <c r="C6" s="204"/>
      <c r="D6" s="205"/>
      <c r="E6" s="204"/>
    </row>
    <row r="7" spans="1:8" ht="15.75">
      <c r="A7" s="201"/>
      <c r="B7" s="201" t="s">
        <v>1597</v>
      </c>
      <c r="C7" s="201"/>
      <c r="D7" s="201"/>
      <c r="E7" s="201"/>
      <c r="H7" s="206"/>
    </row>
    <row r="8" spans="1:8" ht="15.75">
      <c r="A8" s="201"/>
      <c r="B8" s="204"/>
      <c r="C8" s="201"/>
      <c r="D8" s="201"/>
      <c r="E8" s="201"/>
      <c r="H8" s="206"/>
    </row>
    <row r="9" spans="1:8" ht="15.75">
      <c r="A9" s="200" t="s">
        <v>1598</v>
      </c>
      <c r="B9" s="201"/>
      <c r="C9" s="201"/>
      <c r="D9" s="201"/>
      <c r="E9" s="201"/>
    </row>
    <row r="10" spans="1:8" ht="87" customHeight="1">
      <c r="A10" s="201"/>
      <c r="B10" s="207" t="s">
        <v>1599</v>
      </c>
      <c r="D10" s="208"/>
      <c r="E10" s="201"/>
    </row>
    <row r="11" spans="1:8" ht="23.25">
      <c r="A11" s="201"/>
      <c r="B11" s="209"/>
      <c r="D11" s="210"/>
      <c r="E11" s="201"/>
    </row>
    <row r="12" spans="1:8" ht="15.75">
      <c r="A12" s="201"/>
      <c r="B12" s="200" t="s">
        <v>1600</v>
      </c>
      <c r="C12" s="201"/>
      <c r="D12" s="201"/>
      <c r="E12" s="201"/>
    </row>
    <row r="13" spans="1:8" ht="15.75">
      <c r="A13" s="201"/>
      <c r="B13" s="211"/>
      <c r="C13" s="201"/>
      <c r="D13" s="201"/>
      <c r="E13" s="201"/>
    </row>
    <row r="14" spans="1:8" ht="15.75">
      <c r="A14" s="200" t="s">
        <v>689</v>
      </c>
      <c r="C14" s="201"/>
      <c r="D14" s="201"/>
      <c r="E14" s="201"/>
    </row>
    <row r="15" spans="1:8" ht="15.75">
      <c r="A15" s="200"/>
      <c r="B15" s="212" t="s">
        <v>1601</v>
      </c>
      <c r="C15" s="201"/>
      <c r="D15" s="201"/>
      <c r="E15" s="201"/>
    </row>
    <row r="16" spans="1:8" ht="15.75">
      <c r="A16" s="200" t="s">
        <v>1602</v>
      </c>
      <c r="C16" s="201"/>
      <c r="D16" s="201"/>
      <c r="E16" s="201"/>
    </row>
    <row r="17" spans="1:5" ht="15.75">
      <c r="A17" s="200"/>
      <c r="B17" s="211" t="s">
        <v>1603</v>
      </c>
      <c r="C17" s="201"/>
      <c r="D17" s="201"/>
      <c r="E17" s="201"/>
    </row>
    <row r="18" spans="1:5" ht="15.75">
      <c r="A18" s="200"/>
      <c r="B18" s="211" t="s">
        <v>1604</v>
      </c>
      <c r="C18" s="201"/>
      <c r="D18" s="201"/>
      <c r="E18" s="201"/>
    </row>
    <row r="19" spans="1:5" ht="15.75">
      <c r="A19" s="201"/>
      <c r="B19" s="201"/>
      <c r="C19" s="201"/>
      <c r="D19" s="201"/>
      <c r="E19" s="201"/>
    </row>
    <row r="20" spans="1:5">
      <c r="A20" s="213"/>
      <c r="B20" s="213"/>
      <c r="C20" s="213"/>
      <c r="D20" s="213"/>
      <c r="E20" s="213"/>
    </row>
    <row r="21" spans="1:5" ht="15.75">
      <c r="A21" s="214" t="s">
        <v>3</v>
      </c>
      <c r="B21" s="215" t="s">
        <v>1605</v>
      </c>
      <c r="C21" s="215" t="s">
        <v>1483</v>
      </c>
      <c r="D21" s="215" t="s">
        <v>1606</v>
      </c>
      <c r="E21" s="214" t="s">
        <v>1607</v>
      </c>
    </row>
    <row r="22" spans="1:5" ht="15.75">
      <c r="A22" s="216">
        <v>1</v>
      </c>
      <c r="B22" s="217" t="s">
        <v>1608</v>
      </c>
      <c r="C22" s="218">
        <f>'10.1 Inform tel'!F43</f>
        <v>0</v>
      </c>
      <c r="D22" s="218">
        <f>'10.1 Inform tel'!G44</f>
        <v>0</v>
      </c>
      <c r="E22" s="219">
        <f>C22+D22</f>
        <v>0</v>
      </c>
    </row>
    <row r="23" spans="1:5" ht="15.75">
      <c r="A23" s="216">
        <v>2</v>
      </c>
      <c r="B23" s="217" t="s">
        <v>1609</v>
      </c>
      <c r="C23" s="218">
        <f>'10.2 behat'!F16</f>
        <v>0</v>
      </c>
      <c r="D23" s="218">
        <f>'10.2 behat'!G17</f>
        <v>0</v>
      </c>
      <c r="E23" s="219">
        <f t="shared" ref="E23:E28" si="0">C23+D23</f>
        <v>0</v>
      </c>
    </row>
    <row r="24" spans="1:5" ht="15.75">
      <c r="A24" s="216">
        <v>3</v>
      </c>
      <c r="B24" s="217" t="s">
        <v>1610</v>
      </c>
      <c r="C24" s="218">
        <f>'10.3 CCTV '!F13</f>
        <v>0</v>
      </c>
      <c r="D24" s="218">
        <f>'10.3 CCTV '!G14</f>
        <v>0</v>
      </c>
      <c r="E24" s="219">
        <f t="shared" si="0"/>
        <v>0</v>
      </c>
    </row>
    <row r="25" spans="1:5" ht="15.75">
      <c r="A25" s="216">
        <v>4</v>
      </c>
      <c r="B25" s="217" t="s">
        <v>1611</v>
      </c>
      <c r="C25" s="218">
        <f>'10.4 CATV'!F18</f>
        <v>0</v>
      </c>
      <c r="D25" s="218">
        <f>'10.4 CATV'!G19</f>
        <v>0</v>
      </c>
      <c r="E25" s="219">
        <f t="shared" si="0"/>
        <v>0</v>
      </c>
    </row>
    <row r="26" spans="1:5" ht="15.75">
      <c r="A26" s="216">
        <v>5</v>
      </c>
      <c r="B26" s="217" t="s">
        <v>1612</v>
      </c>
      <c r="C26" s="218">
        <f>'10.5 HANG'!F10</f>
        <v>0</v>
      </c>
      <c r="D26" s="218">
        <f>'10.5 HANG'!G11</f>
        <v>0</v>
      </c>
      <c r="E26" s="219">
        <f t="shared" si="0"/>
        <v>0</v>
      </c>
    </row>
    <row r="27" spans="1:5" ht="15.75">
      <c r="A27" s="216">
        <v>6</v>
      </c>
      <c r="B27" s="217" t="s">
        <v>1613</v>
      </c>
      <c r="C27" s="218">
        <f>'10.6 Belép'!F22</f>
        <v>0</v>
      </c>
      <c r="D27" s="218">
        <f>'10.6 Belép'!G23</f>
        <v>0</v>
      </c>
      <c r="E27" s="219">
        <f t="shared" si="0"/>
        <v>0</v>
      </c>
    </row>
    <row r="28" spans="1:5" ht="15.75">
      <c r="A28" s="216">
        <v>7</v>
      </c>
      <c r="B28" s="217" t="s">
        <v>1614</v>
      </c>
      <c r="C28" s="218">
        <f>'10.7 csövezés'!F14</f>
        <v>0</v>
      </c>
      <c r="D28" s="218">
        <f>'10.7 csövezés'!G15</f>
        <v>0</v>
      </c>
      <c r="E28" s="219">
        <f t="shared" si="0"/>
        <v>0</v>
      </c>
    </row>
    <row r="29" spans="1:5" ht="15.75">
      <c r="A29" s="201"/>
      <c r="B29" s="220" t="s">
        <v>1615</v>
      </c>
      <c r="C29" s="220"/>
      <c r="D29" s="221"/>
      <c r="E29" s="222">
        <f>SUM(E22:E28)</f>
        <v>0</v>
      </c>
    </row>
    <row r="30" spans="1:5" ht="15.75">
      <c r="A30" s="201"/>
      <c r="B30" s="220" t="s">
        <v>1616</v>
      </c>
      <c r="C30" s="217"/>
      <c r="D30" s="217"/>
      <c r="E30" s="223">
        <f>E29*0.27</f>
        <v>0</v>
      </c>
    </row>
    <row r="31" spans="1:5" ht="15.75">
      <c r="A31" s="201"/>
      <c r="B31" s="220" t="s">
        <v>1617</v>
      </c>
      <c r="C31" s="217"/>
      <c r="D31" s="217"/>
      <c r="E31" s="223">
        <f>E29*1.27</f>
        <v>0</v>
      </c>
    </row>
    <row r="32" spans="1:5" ht="15.75">
      <c r="A32" s="201"/>
      <c r="B32" s="201"/>
      <c r="C32" s="224"/>
      <c r="D32" s="224"/>
      <c r="E32" s="224"/>
    </row>
    <row r="33" spans="1:5" ht="15.75">
      <c r="A33" s="201"/>
      <c r="B33" s="201"/>
      <c r="C33" s="224"/>
      <c r="D33" s="224"/>
      <c r="E33" s="224"/>
    </row>
    <row r="34" spans="1:5" ht="15.75">
      <c r="A34" s="225"/>
      <c r="B34" s="225"/>
      <c r="C34" s="225"/>
      <c r="D34" s="225"/>
      <c r="E34" s="199"/>
    </row>
    <row r="35" spans="1:5" ht="15.75">
      <c r="A35" s="225"/>
      <c r="B35" s="225"/>
      <c r="C35" s="225"/>
      <c r="D35" s="225"/>
      <c r="E35" s="199"/>
    </row>
    <row r="36" spans="1:5" ht="15.75">
      <c r="A36" s="225"/>
      <c r="B36" s="225"/>
      <c r="C36" s="225"/>
      <c r="D36" s="225"/>
      <c r="E36" s="199"/>
    </row>
    <row r="37" spans="1:5" ht="15.75">
      <c r="A37" s="225"/>
      <c r="B37" s="213"/>
      <c r="C37" s="226" t="s">
        <v>655</v>
      </c>
      <c r="D37" s="225"/>
      <c r="E37" s="199"/>
    </row>
    <row r="38" spans="1:5">
      <c r="A38" s="199"/>
      <c r="B38" s="199"/>
      <c r="C38" s="199"/>
      <c r="D38" s="199"/>
      <c r="E38" s="199"/>
    </row>
  </sheetData>
  <mergeCells count="1">
    <mergeCell ref="A1:E1"/>
  </mergeCells>
  <pageMargins left="0.75" right="0.75" top="1" bottom="1" header="0.5" footer="0.5"/>
  <pageSetup paperSize="9" orientation="portrait" r:id="rId1"/>
  <headerFooter alignWithMargins="0"/>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opLeftCell="A29" zoomScaleNormal="100" workbookViewId="0">
      <selection activeCell="G27" sqref="G27:G28"/>
    </sheetView>
  </sheetViews>
  <sheetFormatPr defaultColWidth="10.28515625" defaultRowHeight="12.75"/>
  <cols>
    <col min="1" max="1" width="4.28515625" style="276" customWidth="1"/>
    <col min="2" max="2" width="43.7109375" style="277" customWidth="1"/>
    <col min="3" max="3" width="8.28515625" style="278" bestFit="1" customWidth="1"/>
    <col min="4" max="4" width="10.7109375" style="277" customWidth="1"/>
    <col min="5" max="5" width="9.42578125" style="277" bestFit="1" customWidth="1"/>
    <col min="6" max="6" width="11.140625" style="277" customWidth="1"/>
    <col min="7" max="7" width="11.28515625" style="277" bestFit="1" customWidth="1"/>
    <col min="8" max="16384" width="10.28515625" style="227"/>
  </cols>
  <sheetData>
    <row r="1" spans="1:7">
      <c r="A1" s="475" t="s">
        <v>1608</v>
      </c>
      <c r="B1" s="474"/>
      <c r="C1" s="474"/>
      <c r="D1" s="474"/>
      <c r="E1" s="474"/>
      <c r="F1" s="474"/>
      <c r="G1" s="474"/>
    </row>
    <row r="2" spans="1:7">
      <c r="A2" s="473" t="s">
        <v>1618</v>
      </c>
      <c r="B2" s="228" t="s">
        <v>647</v>
      </c>
      <c r="C2" s="229" t="s">
        <v>1619</v>
      </c>
      <c r="D2" s="230" t="s">
        <v>1620</v>
      </c>
      <c r="E2" s="230" t="s">
        <v>1621</v>
      </c>
      <c r="F2" s="231" t="s">
        <v>1622</v>
      </c>
      <c r="G2" s="231" t="s">
        <v>1623</v>
      </c>
    </row>
    <row r="3" spans="1:7">
      <c r="A3" s="449" t="s">
        <v>1624</v>
      </c>
      <c r="B3" s="472" t="s">
        <v>1625</v>
      </c>
      <c r="C3" s="232"/>
      <c r="D3" s="233"/>
      <c r="E3" s="233"/>
      <c r="F3" s="234"/>
      <c r="G3" s="234"/>
    </row>
    <row r="4" spans="1:7" ht="15" customHeight="1">
      <c r="A4" s="449" t="s">
        <v>1626</v>
      </c>
      <c r="B4" s="235" t="s">
        <v>1627</v>
      </c>
      <c r="C4" s="236">
        <f>ROUNDUP(C5*40,-1)+30</f>
        <v>4350</v>
      </c>
      <c r="D4" s="237"/>
      <c r="E4" s="238"/>
      <c r="F4" s="239">
        <f t="shared" ref="F4:F12" si="0">C4*D4</f>
        <v>0</v>
      </c>
      <c r="G4" s="239">
        <f t="shared" ref="G4:G12" si="1">C4*E4</f>
        <v>0</v>
      </c>
    </row>
    <row r="5" spans="1:7">
      <c r="A5" s="449" t="s">
        <v>208</v>
      </c>
      <c r="B5" s="240" t="s">
        <v>1628</v>
      </c>
      <c r="C5" s="241">
        <f>C6+C7*2+C8</f>
        <v>108</v>
      </c>
      <c r="D5" s="237"/>
      <c r="E5" s="238"/>
      <c r="F5" s="239">
        <f t="shared" si="0"/>
        <v>0</v>
      </c>
      <c r="G5" s="239">
        <f t="shared" si="1"/>
        <v>0</v>
      </c>
    </row>
    <row r="6" spans="1:7" ht="39.75" customHeight="1">
      <c r="A6" s="449" t="s">
        <v>1629</v>
      </c>
      <c r="B6" s="471" t="s">
        <v>1630</v>
      </c>
      <c r="C6" s="242">
        <v>16</v>
      </c>
      <c r="D6" s="243"/>
      <c r="E6" s="244"/>
      <c r="F6" s="245">
        <f t="shared" si="0"/>
        <v>0</v>
      </c>
      <c r="G6" s="245">
        <f t="shared" si="1"/>
        <v>0</v>
      </c>
    </row>
    <row r="7" spans="1:7" ht="38.25">
      <c r="A7" s="449" t="s">
        <v>1631</v>
      </c>
      <c r="B7" s="471" t="s">
        <v>1632</v>
      </c>
      <c r="C7" s="242">
        <v>40</v>
      </c>
      <c r="D7" s="243"/>
      <c r="E7" s="244"/>
      <c r="F7" s="245">
        <f t="shared" si="0"/>
        <v>0</v>
      </c>
      <c r="G7" s="245">
        <f t="shared" si="1"/>
        <v>0</v>
      </c>
    </row>
    <row r="8" spans="1:7" ht="26.45" customHeight="1">
      <c r="A8" s="449" t="s">
        <v>1633</v>
      </c>
      <c r="B8" s="471" t="s">
        <v>1634</v>
      </c>
      <c r="C8" s="242">
        <v>12</v>
      </c>
      <c r="D8" s="243"/>
      <c r="E8" s="244"/>
      <c r="F8" s="245">
        <f t="shared" si="0"/>
        <v>0</v>
      </c>
      <c r="G8" s="245">
        <f t="shared" si="1"/>
        <v>0</v>
      </c>
    </row>
    <row r="9" spans="1:7">
      <c r="A9" s="449" t="s">
        <v>1635</v>
      </c>
      <c r="B9" s="240" t="s">
        <v>1636</v>
      </c>
      <c r="C9" s="241">
        <f>C5-C10</f>
        <v>78</v>
      </c>
      <c r="D9" s="237"/>
      <c r="E9" s="238"/>
      <c r="F9" s="239">
        <f t="shared" si="0"/>
        <v>0</v>
      </c>
      <c r="G9" s="239">
        <f t="shared" si="1"/>
        <v>0</v>
      </c>
    </row>
    <row r="10" spans="1:7" ht="15.75" customHeight="1">
      <c r="A10" s="449" t="s">
        <v>1637</v>
      </c>
      <c r="B10" s="246" t="s">
        <v>1638</v>
      </c>
      <c r="C10" s="241">
        <v>30</v>
      </c>
      <c r="D10" s="237"/>
      <c r="E10" s="238"/>
      <c r="F10" s="239">
        <f t="shared" si="0"/>
        <v>0</v>
      </c>
      <c r="G10" s="239">
        <f t="shared" si="1"/>
        <v>0</v>
      </c>
    </row>
    <row r="11" spans="1:7" ht="17.25" customHeight="1">
      <c r="A11" s="449" t="s">
        <v>1639</v>
      </c>
      <c r="B11" s="247" t="s">
        <v>1640</v>
      </c>
      <c r="C11" s="241">
        <f>C5-C12</f>
        <v>65</v>
      </c>
      <c r="D11" s="237"/>
      <c r="E11" s="238"/>
      <c r="F11" s="239">
        <f t="shared" si="0"/>
        <v>0</v>
      </c>
      <c r="G11" s="239">
        <f t="shared" si="1"/>
        <v>0</v>
      </c>
    </row>
    <row r="12" spans="1:7" ht="16.5" customHeight="1">
      <c r="A12" s="449" t="s">
        <v>1641</v>
      </c>
      <c r="B12" s="235" t="s">
        <v>1642</v>
      </c>
      <c r="C12" s="241">
        <v>43</v>
      </c>
      <c r="D12" s="237"/>
      <c r="E12" s="238"/>
      <c r="F12" s="239">
        <f t="shared" si="0"/>
        <v>0</v>
      </c>
      <c r="G12" s="239">
        <f t="shared" si="1"/>
        <v>0</v>
      </c>
    </row>
    <row r="13" spans="1:7">
      <c r="A13" s="449" t="s">
        <v>1643</v>
      </c>
      <c r="B13" s="248" t="s">
        <v>1644</v>
      </c>
      <c r="C13" s="249"/>
      <c r="D13" s="250"/>
      <c r="E13" s="251"/>
      <c r="F13" s="239"/>
      <c r="G13" s="239"/>
    </row>
    <row r="14" spans="1:7" ht="25.5">
      <c r="A14" s="449" t="s">
        <v>1645</v>
      </c>
      <c r="B14" s="470" t="s">
        <v>1646</v>
      </c>
      <c r="C14" s="241">
        <v>5</v>
      </c>
      <c r="D14" s="237"/>
      <c r="E14" s="238"/>
      <c r="F14" s="239">
        <f>C14*D14</f>
        <v>0</v>
      </c>
      <c r="G14" s="239">
        <f>C14*E14</f>
        <v>0</v>
      </c>
    </row>
    <row r="15" spans="1:7">
      <c r="A15" s="449" t="s">
        <v>1647</v>
      </c>
      <c r="B15" s="468" t="s">
        <v>1648</v>
      </c>
      <c r="C15" s="241">
        <v>5</v>
      </c>
      <c r="D15" s="237"/>
      <c r="E15" s="238"/>
      <c r="F15" s="239">
        <f>C15*D15</f>
        <v>0</v>
      </c>
      <c r="G15" s="239">
        <f>C15*E15</f>
        <v>0</v>
      </c>
    </row>
    <row r="16" spans="1:7" s="456" customFormat="1">
      <c r="A16" s="449" t="s">
        <v>1649</v>
      </c>
      <c r="B16" s="469" t="s">
        <v>1650</v>
      </c>
      <c r="C16" s="241">
        <v>9</v>
      </c>
      <c r="D16" s="237"/>
      <c r="E16" s="238"/>
      <c r="F16" s="239">
        <f>C16*D16</f>
        <v>0</v>
      </c>
      <c r="G16" s="239">
        <f>C16*E16</f>
        <v>0</v>
      </c>
    </row>
    <row r="17" spans="1:7" ht="11.45" customHeight="1">
      <c r="A17" s="449" t="s">
        <v>1651</v>
      </c>
      <c r="B17" s="468" t="s">
        <v>1652</v>
      </c>
      <c r="C17" s="241">
        <v>1</v>
      </c>
      <c r="D17" s="237"/>
      <c r="E17" s="238"/>
      <c r="F17" s="239">
        <f>C17*D17</f>
        <v>0</v>
      </c>
      <c r="G17" s="239">
        <f>C17*E17</f>
        <v>0</v>
      </c>
    </row>
    <row r="18" spans="1:7" s="456" customFormat="1">
      <c r="A18" s="449" t="s">
        <v>1653</v>
      </c>
      <c r="B18" s="467" t="s">
        <v>1654</v>
      </c>
      <c r="C18" s="444"/>
      <c r="D18" s="250"/>
      <c r="E18" s="251"/>
      <c r="F18" s="252"/>
      <c r="G18" s="239"/>
    </row>
    <row r="19" spans="1:7" s="456" customFormat="1" ht="25.5">
      <c r="A19" s="449" t="s">
        <v>1655</v>
      </c>
      <c r="B19" s="460" t="s">
        <v>1656</v>
      </c>
      <c r="C19" s="241">
        <v>1</v>
      </c>
      <c r="D19" s="250"/>
      <c r="E19" s="251"/>
      <c r="F19" s="252">
        <f>C19*D19</f>
        <v>0</v>
      </c>
      <c r="G19" s="239">
        <f>C19*E19</f>
        <v>0</v>
      </c>
    </row>
    <row r="20" spans="1:7" s="456" customFormat="1">
      <c r="A20" s="449" t="s">
        <v>1657</v>
      </c>
      <c r="B20" s="466" t="s">
        <v>1658</v>
      </c>
      <c r="C20" s="241">
        <v>1</v>
      </c>
      <c r="D20" s="250"/>
      <c r="E20" s="251"/>
      <c r="F20" s="252">
        <f>C20*D20</f>
        <v>0</v>
      </c>
      <c r="G20" s="239">
        <f>C20*E20</f>
        <v>0</v>
      </c>
    </row>
    <row r="21" spans="1:7" s="456" customFormat="1">
      <c r="A21" s="449" t="s">
        <v>1659</v>
      </c>
      <c r="B21" s="454" t="s">
        <v>1660</v>
      </c>
      <c r="C21" s="241">
        <v>1</v>
      </c>
      <c r="D21" s="250"/>
      <c r="E21" s="251"/>
      <c r="F21" s="252">
        <f>C21*D21</f>
        <v>0</v>
      </c>
      <c r="G21" s="239">
        <f>C21*E21</f>
        <v>0</v>
      </c>
    </row>
    <row r="22" spans="1:7" s="456" customFormat="1">
      <c r="A22" s="449" t="s">
        <v>1661</v>
      </c>
      <c r="B22" s="253" t="s">
        <v>1662</v>
      </c>
      <c r="C22" s="241">
        <v>1</v>
      </c>
      <c r="D22" s="250"/>
      <c r="E22" s="251"/>
      <c r="F22" s="252">
        <f>C22*D22</f>
        <v>0</v>
      </c>
      <c r="G22" s="239">
        <f>C22*E22</f>
        <v>0</v>
      </c>
    </row>
    <row r="23" spans="1:7" s="458" customFormat="1">
      <c r="A23" s="449" t="s">
        <v>1663</v>
      </c>
      <c r="B23" s="254" t="s">
        <v>1664</v>
      </c>
      <c r="C23" s="249"/>
      <c r="D23" s="250"/>
      <c r="E23" s="251"/>
      <c r="F23" s="252"/>
      <c r="G23" s="239"/>
    </row>
    <row r="24" spans="1:7" s="458" customFormat="1">
      <c r="A24" s="449" t="s">
        <v>1665</v>
      </c>
      <c r="B24" s="253" t="s">
        <v>1666</v>
      </c>
      <c r="C24" s="241">
        <f>C5</f>
        <v>108</v>
      </c>
      <c r="D24" s="250"/>
      <c r="E24" s="251"/>
      <c r="F24" s="252">
        <f>C24*D24</f>
        <v>0</v>
      </c>
      <c r="G24" s="239">
        <f>C24*E24</f>
        <v>0</v>
      </c>
    </row>
    <row r="25" spans="1:7" s="458" customFormat="1">
      <c r="A25" s="449" t="s">
        <v>1667</v>
      </c>
      <c r="B25" s="254" t="s">
        <v>1668</v>
      </c>
      <c r="C25" s="465"/>
      <c r="D25" s="255"/>
      <c r="E25" s="256"/>
      <c r="F25" s="252"/>
      <c r="G25" s="239"/>
    </row>
    <row r="26" spans="1:7" s="458" customFormat="1" ht="25.5">
      <c r="A26" s="449" t="s">
        <v>1669</v>
      </c>
      <c r="B26" s="257" t="s">
        <v>1670</v>
      </c>
      <c r="C26" s="464">
        <v>1</v>
      </c>
      <c r="D26" s="255"/>
      <c r="E26" s="256"/>
      <c r="F26" s="252">
        <f>C26*D26</f>
        <v>0</v>
      </c>
      <c r="G26" s="239">
        <f>C26*E26</f>
        <v>0</v>
      </c>
    </row>
    <row r="27" spans="1:7" s="458" customFormat="1" ht="38.25">
      <c r="A27" s="449" t="s">
        <v>1671</v>
      </c>
      <c r="B27" s="258" t="s">
        <v>1672</v>
      </c>
      <c r="C27" s="464">
        <v>1</v>
      </c>
      <c r="D27" s="259"/>
      <c r="E27" s="260"/>
      <c r="F27" s="252">
        <f>C27*D27</f>
        <v>0</v>
      </c>
      <c r="G27" s="239">
        <f>C27*E27</f>
        <v>0</v>
      </c>
    </row>
    <row r="28" spans="1:7" s="458" customFormat="1" ht="38.25">
      <c r="A28" s="449" t="s">
        <v>1673</v>
      </c>
      <c r="B28" s="261" t="s">
        <v>1674</v>
      </c>
      <c r="C28" s="464">
        <v>6</v>
      </c>
      <c r="D28" s="259"/>
      <c r="E28" s="260"/>
      <c r="F28" s="252">
        <f>C28*D28</f>
        <v>0</v>
      </c>
      <c r="G28" s="239">
        <f>C28*E28</f>
        <v>0</v>
      </c>
    </row>
    <row r="29" spans="1:7" s="24" customFormat="1">
      <c r="A29" s="445">
        <v>6</v>
      </c>
      <c r="B29" s="463" t="s">
        <v>1675</v>
      </c>
      <c r="C29" s="262"/>
      <c r="D29" s="263"/>
      <c r="E29" s="252"/>
      <c r="F29" s="264"/>
      <c r="G29" s="264"/>
    </row>
    <row r="30" spans="1:7" s="456" customFormat="1" ht="25.5">
      <c r="A30" s="449" t="s">
        <v>1676</v>
      </c>
      <c r="B30" s="265" t="s">
        <v>1677</v>
      </c>
      <c r="C30" s="266">
        <v>10</v>
      </c>
      <c r="D30" s="237"/>
      <c r="E30" s="267"/>
      <c r="F30" s="264">
        <f>C30*D30</f>
        <v>0</v>
      </c>
      <c r="G30" s="264">
        <f>C30*E30</f>
        <v>0</v>
      </c>
    </row>
    <row r="31" spans="1:7" s="456" customFormat="1" ht="25.5">
      <c r="A31" s="449" t="s">
        <v>1678</v>
      </c>
      <c r="B31" s="462" t="s">
        <v>1679</v>
      </c>
      <c r="C31" s="461">
        <v>1</v>
      </c>
      <c r="D31" s="237"/>
      <c r="E31" s="267"/>
      <c r="F31" s="264">
        <f>C31*D31</f>
        <v>0</v>
      </c>
      <c r="G31" s="264">
        <f>C31*E31</f>
        <v>0</v>
      </c>
    </row>
    <row r="32" spans="1:7" s="456" customFormat="1">
      <c r="A32" s="449" t="s">
        <v>1680</v>
      </c>
      <c r="B32" s="460" t="s">
        <v>1681</v>
      </c>
      <c r="C32" s="241">
        <v>1</v>
      </c>
      <c r="D32" s="250"/>
      <c r="E32" s="251"/>
      <c r="F32" s="252">
        <f>C32*D32</f>
        <v>0</v>
      </c>
      <c r="G32" s="239">
        <f>C32*E32</f>
        <v>0</v>
      </c>
    </row>
    <row r="33" spans="1:7" s="458" customFormat="1">
      <c r="A33" s="449" t="s">
        <v>1682</v>
      </c>
      <c r="B33" s="248" t="s">
        <v>1683</v>
      </c>
      <c r="C33" s="268"/>
      <c r="D33" s="252"/>
      <c r="E33" s="269"/>
      <c r="F33" s="252" t="s">
        <v>1684</v>
      </c>
      <c r="G33" s="239" t="s">
        <v>1684</v>
      </c>
    </row>
    <row r="34" spans="1:7" s="456" customFormat="1" ht="25.5">
      <c r="A34" s="449" t="s">
        <v>1685</v>
      </c>
      <c r="B34" s="270" t="s">
        <v>1686</v>
      </c>
      <c r="C34" s="271">
        <v>2</v>
      </c>
      <c r="D34" s="272"/>
      <c r="E34" s="269"/>
      <c r="F34" s="252">
        <f>C34*D34</f>
        <v>0</v>
      </c>
      <c r="G34" s="239">
        <f>C34*E34</f>
        <v>0</v>
      </c>
    </row>
    <row r="35" spans="1:7" s="458" customFormat="1">
      <c r="A35" s="449" t="s">
        <v>1687</v>
      </c>
      <c r="B35" s="451" t="s">
        <v>1688</v>
      </c>
      <c r="C35" s="459"/>
      <c r="D35" s="256"/>
      <c r="E35" s="256"/>
      <c r="F35" s="252" t="s">
        <v>1684</v>
      </c>
      <c r="G35" s="239" t="s">
        <v>1684</v>
      </c>
    </row>
    <row r="36" spans="1:7" s="456" customFormat="1" ht="38.25">
      <c r="A36" s="449" t="s">
        <v>1689</v>
      </c>
      <c r="B36" s="457" t="s">
        <v>1690</v>
      </c>
      <c r="C36" s="447">
        <v>1</v>
      </c>
      <c r="D36" s="443"/>
      <c r="E36" s="256"/>
      <c r="F36" s="252">
        <f>C36*D36</f>
        <v>0</v>
      </c>
      <c r="G36" s="239">
        <f>C36*E36</f>
        <v>0</v>
      </c>
    </row>
    <row r="37" spans="1:7" s="273" customFormat="1" ht="25.5">
      <c r="A37" s="449" t="s">
        <v>1691</v>
      </c>
      <c r="B37" s="453" t="s">
        <v>1692</v>
      </c>
      <c r="C37" s="455">
        <v>1</v>
      </c>
      <c r="D37" s="443"/>
      <c r="E37" s="454"/>
      <c r="F37" s="252">
        <f>C37*D37</f>
        <v>0</v>
      </c>
      <c r="G37" s="239">
        <f>C37*E37</f>
        <v>0</v>
      </c>
    </row>
    <row r="38" spans="1:7">
      <c r="A38" s="449" t="s">
        <v>1693</v>
      </c>
      <c r="B38" s="453" t="s">
        <v>1694</v>
      </c>
      <c r="C38" s="455">
        <v>15</v>
      </c>
      <c r="D38" s="443"/>
      <c r="E38" s="454"/>
      <c r="F38" s="252">
        <f>C38*D38</f>
        <v>0</v>
      </c>
      <c r="G38" s="239">
        <f>C38*E38</f>
        <v>0</v>
      </c>
    </row>
    <row r="39" spans="1:7">
      <c r="A39" s="449" t="s">
        <v>1695</v>
      </c>
      <c r="B39" s="453" t="s">
        <v>1696</v>
      </c>
      <c r="C39" s="455">
        <f>C12-C38-C37-1</f>
        <v>26</v>
      </c>
      <c r="D39" s="443"/>
      <c r="E39" s="454"/>
      <c r="F39" s="252">
        <f>C39*D39</f>
        <v>0</v>
      </c>
      <c r="G39" s="239">
        <f>C39*E39</f>
        <v>0</v>
      </c>
    </row>
    <row r="40" spans="1:7">
      <c r="A40" s="449" t="s">
        <v>1697</v>
      </c>
      <c r="B40" s="453" t="s">
        <v>1698</v>
      </c>
      <c r="C40" s="447">
        <v>1</v>
      </c>
      <c r="D40" s="448"/>
      <c r="E40" s="452"/>
      <c r="F40" s="252">
        <f>C40*D40</f>
        <v>0</v>
      </c>
      <c r="G40" s="239">
        <f>C40*E40</f>
        <v>0</v>
      </c>
    </row>
    <row r="41" spans="1:7">
      <c r="A41" s="449" t="s">
        <v>1699</v>
      </c>
      <c r="B41" s="451" t="s">
        <v>1700</v>
      </c>
      <c r="C41" s="450"/>
      <c r="D41" s="443"/>
      <c r="E41" s="443"/>
      <c r="F41" s="252"/>
      <c r="G41" s="239"/>
    </row>
    <row r="42" spans="1:7">
      <c r="A42" s="449" t="s">
        <v>1701</v>
      </c>
      <c r="B42" s="448" t="s">
        <v>1702</v>
      </c>
      <c r="C42" s="447">
        <v>1</v>
      </c>
      <c r="D42" s="251"/>
      <c r="E42" s="251"/>
      <c r="F42" s="252">
        <f>C42*D42</f>
        <v>0</v>
      </c>
      <c r="G42" s="239">
        <f>C42*E42</f>
        <v>0</v>
      </c>
    </row>
    <row r="43" spans="1:7">
      <c r="A43" s="445"/>
      <c r="B43" s="446" t="s">
        <v>1703</v>
      </c>
      <c r="C43" s="444"/>
      <c r="D43" s="443"/>
      <c r="E43" s="443"/>
      <c r="F43" s="437">
        <f>SUM(F4:F42)</f>
        <v>0</v>
      </c>
      <c r="G43" s="442"/>
    </row>
    <row r="44" spans="1:7">
      <c r="A44" s="445"/>
      <c r="B44" s="274" t="s">
        <v>1704</v>
      </c>
      <c r="C44" s="444"/>
      <c r="D44" s="443"/>
      <c r="E44" s="443"/>
      <c r="F44" s="442"/>
      <c r="G44" s="437">
        <f>SUM(G4:G43)</f>
        <v>0</v>
      </c>
    </row>
    <row r="45" spans="1:7">
      <c r="A45" s="441"/>
      <c r="B45" s="274" t="s">
        <v>1705</v>
      </c>
      <c r="C45" s="440"/>
      <c r="D45" s="439"/>
      <c r="E45" s="439"/>
      <c r="F45" s="438"/>
      <c r="G45" s="437">
        <f>F43+G44</f>
        <v>0</v>
      </c>
    </row>
    <row r="46" spans="1:7">
      <c r="A46" s="436"/>
      <c r="B46" s="275"/>
      <c r="C46" s="435"/>
      <c r="D46" s="434"/>
      <c r="E46" s="434"/>
      <c r="F46" s="433"/>
      <c r="G46" s="432"/>
    </row>
  </sheetData>
  <printOptions horizontalCentered="1"/>
  <pageMargins left="0.35" right="0.23" top="0.99" bottom="0.65" header="0.51181102362204722" footer="0.38"/>
  <pageSetup paperSize="9" orientation="portrait" useFirstPageNumber="1" verticalDpi="300" r:id="rId1"/>
  <headerFooter alignWithMargins="0">
    <oddHeader>&amp;Ca Nyíregyházi Állatpark látogatóközpontjának fejlesztése
GYENGEÁRAM KÖLTSÉGVETÉS</oddHeader>
    <oddFooter>&amp;C&amp;P</oddFooter>
  </headerFooter>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B21" sqref="B21"/>
    </sheetView>
  </sheetViews>
  <sheetFormatPr defaultRowHeight="12.75"/>
  <cols>
    <col min="1" max="1" width="4.42578125" style="199" customWidth="1"/>
    <col min="2" max="2" width="39.7109375" style="199" customWidth="1"/>
    <col min="3" max="3" width="7.7109375" style="285" bestFit="1" customWidth="1"/>
    <col min="4" max="4" width="10" style="199" customWidth="1"/>
    <col min="5" max="5" width="6.7109375" style="199" bestFit="1" customWidth="1"/>
    <col min="6" max="6" width="7.28515625" style="199" customWidth="1"/>
    <col min="7" max="7" width="6.85546875" style="199" customWidth="1"/>
    <col min="8" max="16384" width="9.140625" style="213"/>
  </cols>
  <sheetData>
    <row r="1" spans="1:8">
      <c r="A1" s="475" t="s">
        <v>1609</v>
      </c>
      <c r="B1" s="489"/>
      <c r="C1" s="488"/>
      <c r="D1" s="488"/>
      <c r="E1" s="488"/>
      <c r="F1" s="488"/>
      <c r="G1" s="488"/>
    </row>
    <row r="2" spans="1:8" s="485" customFormat="1">
      <c r="A2" s="473" t="s">
        <v>1706</v>
      </c>
      <c r="B2" s="487" t="s">
        <v>647</v>
      </c>
      <c r="C2" s="487" t="s">
        <v>1619</v>
      </c>
      <c r="D2" s="487" t="s">
        <v>1620</v>
      </c>
      <c r="E2" s="487" t="s">
        <v>1621</v>
      </c>
      <c r="F2" s="487" t="s">
        <v>1483</v>
      </c>
      <c r="G2" s="486" t="s">
        <v>1707</v>
      </c>
    </row>
    <row r="3" spans="1:8" s="485" customFormat="1" ht="85.9" customHeight="1">
      <c r="A3" s="449" t="s">
        <v>1626</v>
      </c>
      <c r="B3" s="481" t="s">
        <v>1708</v>
      </c>
      <c r="C3" s="480">
        <v>1</v>
      </c>
      <c r="D3" s="479"/>
      <c r="E3" s="479"/>
      <c r="F3" s="479">
        <f t="shared" ref="F3:F15" si="0">C3*D3</f>
        <v>0</v>
      </c>
      <c r="G3" s="479">
        <f t="shared" ref="G3:G15" si="1">C3*E3</f>
        <v>0</v>
      </c>
    </row>
    <row r="4" spans="1:8" s="485" customFormat="1" ht="21" customHeight="1">
      <c r="A4" s="449" t="s">
        <v>208</v>
      </c>
      <c r="B4" s="481" t="s">
        <v>1709</v>
      </c>
      <c r="C4" s="242">
        <v>3</v>
      </c>
      <c r="D4" s="479"/>
      <c r="E4" s="479"/>
      <c r="F4" s="479">
        <f t="shared" si="0"/>
        <v>0</v>
      </c>
      <c r="G4" s="479">
        <f t="shared" si="1"/>
        <v>0</v>
      </c>
    </row>
    <row r="5" spans="1:8" s="279" customFormat="1" ht="28.15" customHeight="1">
      <c r="A5" s="449" t="s">
        <v>1629</v>
      </c>
      <c r="B5" s="481" t="s">
        <v>1710</v>
      </c>
      <c r="C5" s="484">
        <v>2</v>
      </c>
      <c r="D5" s="479"/>
      <c r="E5" s="479"/>
      <c r="F5" s="479">
        <f t="shared" si="0"/>
        <v>0</v>
      </c>
      <c r="G5" s="479">
        <f t="shared" si="1"/>
        <v>0</v>
      </c>
    </row>
    <row r="6" spans="1:8" s="279" customFormat="1" ht="27" customHeight="1">
      <c r="A6" s="449" t="s">
        <v>1631</v>
      </c>
      <c r="B6" s="481" t="s">
        <v>1711</v>
      </c>
      <c r="C6" s="242">
        <v>4</v>
      </c>
      <c r="D6" s="479"/>
      <c r="E6" s="479"/>
      <c r="F6" s="479">
        <f t="shared" si="0"/>
        <v>0</v>
      </c>
      <c r="G6" s="479">
        <f t="shared" si="1"/>
        <v>0</v>
      </c>
    </row>
    <row r="7" spans="1:8" s="279" customFormat="1">
      <c r="A7" s="449" t="s">
        <v>1633</v>
      </c>
      <c r="B7" s="481" t="s">
        <v>1712</v>
      </c>
      <c r="C7" s="484">
        <v>1</v>
      </c>
      <c r="D7" s="479"/>
      <c r="E7" s="479"/>
      <c r="F7" s="479">
        <f t="shared" si="0"/>
        <v>0</v>
      </c>
      <c r="G7" s="479">
        <f t="shared" si="1"/>
        <v>0</v>
      </c>
    </row>
    <row r="8" spans="1:8" s="279" customFormat="1">
      <c r="A8" s="449" t="s">
        <v>1635</v>
      </c>
      <c r="B8" s="481" t="s">
        <v>1713</v>
      </c>
      <c r="C8" s="484">
        <v>1</v>
      </c>
      <c r="D8" s="479"/>
      <c r="E8" s="479"/>
      <c r="F8" s="479">
        <f t="shared" si="0"/>
        <v>0</v>
      </c>
      <c r="G8" s="479">
        <f t="shared" si="1"/>
        <v>0</v>
      </c>
      <c r="H8" s="280"/>
    </row>
    <row r="9" spans="1:8" s="279" customFormat="1">
      <c r="A9" s="449" t="s">
        <v>1637</v>
      </c>
      <c r="B9" s="279" t="s">
        <v>1714</v>
      </c>
      <c r="C9" s="484">
        <v>2</v>
      </c>
      <c r="D9" s="479"/>
      <c r="E9" s="479"/>
      <c r="F9" s="479">
        <f t="shared" si="0"/>
        <v>0</v>
      </c>
      <c r="G9" s="479">
        <f t="shared" si="1"/>
        <v>0</v>
      </c>
      <c r="H9" s="280"/>
    </row>
    <row r="10" spans="1:8" s="279" customFormat="1">
      <c r="A10" s="449" t="s">
        <v>1639</v>
      </c>
      <c r="B10" s="481" t="s">
        <v>1715</v>
      </c>
      <c r="C10" s="484">
        <v>10</v>
      </c>
      <c r="D10" s="479"/>
      <c r="E10" s="479"/>
      <c r="F10" s="479">
        <f t="shared" si="0"/>
        <v>0</v>
      </c>
      <c r="G10" s="479">
        <f t="shared" si="1"/>
        <v>0</v>
      </c>
      <c r="H10" s="280"/>
    </row>
    <row r="11" spans="1:8" s="279" customFormat="1">
      <c r="A11" s="449" t="s">
        <v>1641</v>
      </c>
      <c r="B11" s="481" t="s">
        <v>1716</v>
      </c>
      <c r="C11" s="482">
        <v>80</v>
      </c>
      <c r="D11" s="479"/>
      <c r="E11" s="479"/>
      <c r="F11" s="479">
        <f t="shared" si="0"/>
        <v>0</v>
      </c>
      <c r="G11" s="479">
        <f t="shared" si="1"/>
        <v>0</v>
      </c>
    </row>
    <row r="12" spans="1:8" s="279" customFormat="1" ht="18.600000000000001" customHeight="1">
      <c r="A12" s="449" t="s">
        <v>1717</v>
      </c>
      <c r="B12" s="481" t="s">
        <v>1718</v>
      </c>
      <c r="C12" s="482">
        <f>16*30</f>
        <v>480</v>
      </c>
      <c r="D12" s="479"/>
      <c r="E12" s="479"/>
      <c r="F12" s="479">
        <f t="shared" si="0"/>
        <v>0</v>
      </c>
      <c r="G12" s="479">
        <f t="shared" si="1"/>
        <v>0</v>
      </c>
    </row>
    <row r="13" spans="1:8" s="279" customFormat="1">
      <c r="A13" s="449" t="s">
        <v>1719</v>
      </c>
      <c r="B13" s="483" t="s">
        <v>1720</v>
      </c>
      <c r="C13" s="482">
        <v>80</v>
      </c>
      <c r="D13" s="479"/>
      <c r="E13" s="479"/>
      <c r="F13" s="479">
        <f t="shared" si="0"/>
        <v>0</v>
      </c>
      <c r="G13" s="479">
        <f t="shared" si="1"/>
        <v>0</v>
      </c>
      <c r="H13" s="280"/>
    </row>
    <row r="14" spans="1:8" s="279" customFormat="1">
      <c r="A14" s="449" t="s">
        <v>1721</v>
      </c>
      <c r="B14" s="481" t="s">
        <v>1722</v>
      </c>
      <c r="C14" s="480">
        <v>1</v>
      </c>
      <c r="D14" s="479"/>
      <c r="E14" s="479"/>
      <c r="F14" s="479">
        <f t="shared" si="0"/>
        <v>0</v>
      </c>
      <c r="G14" s="479">
        <f t="shared" si="1"/>
        <v>0</v>
      </c>
    </row>
    <row r="15" spans="1:8" s="279" customFormat="1" ht="27.6" customHeight="1">
      <c r="A15" s="449" t="s">
        <v>1723</v>
      </c>
      <c r="B15" s="481" t="s">
        <v>1724</v>
      </c>
      <c r="C15" s="480">
        <v>1</v>
      </c>
      <c r="D15" s="479"/>
      <c r="E15" s="479"/>
      <c r="F15" s="479">
        <f t="shared" si="0"/>
        <v>0</v>
      </c>
      <c r="G15" s="479">
        <f t="shared" si="1"/>
        <v>0</v>
      </c>
    </row>
    <row r="16" spans="1:8" s="227" customFormat="1">
      <c r="A16" s="478"/>
      <c r="B16" s="446" t="s">
        <v>1703</v>
      </c>
      <c r="C16" s="446"/>
      <c r="D16" s="281"/>
      <c r="E16" s="281"/>
      <c r="F16" s="282">
        <f>SUM(F3:F15)</f>
        <v>0</v>
      </c>
      <c r="G16" s="283"/>
    </row>
    <row r="17" spans="1:7" s="227" customFormat="1">
      <c r="A17" s="451"/>
      <c r="B17" s="284" t="s">
        <v>1704</v>
      </c>
      <c r="C17" s="477"/>
      <c r="D17" s="283"/>
      <c r="E17" s="283"/>
      <c r="F17" s="282"/>
      <c r="G17" s="282">
        <f>SUM(G3:G16)</f>
        <v>0</v>
      </c>
    </row>
    <row r="18" spans="1:7" s="227" customFormat="1">
      <c r="A18" s="451"/>
      <c r="B18" s="284" t="s">
        <v>1705</v>
      </c>
      <c r="C18" s="446"/>
      <c r="D18" s="476"/>
      <c r="E18" s="476"/>
      <c r="F18" s="476"/>
      <c r="G18" s="476">
        <f>F16+G17</f>
        <v>0</v>
      </c>
    </row>
    <row r="20" spans="1:7">
      <c r="B20" s="24"/>
    </row>
    <row r="21" spans="1:7" ht="17.25">
      <c r="B21" s="286"/>
    </row>
  </sheetData>
  <pageMargins left="0.5" right="0.37" top="1" bottom="1" header="0.5" footer="0.5"/>
  <pageSetup paperSize="9" orientation="portrait" r:id="rId1"/>
  <headerFooter alignWithMargins="0">
    <oddHeader>&amp;Ca Nyíregyházi Állatpark látogatóközpontjának fejlesztése
GYENGEÁRAM KÖLTSÉGVETÉS</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opLeftCell="A7" workbookViewId="0">
      <selection activeCell="J10" sqref="J10"/>
    </sheetView>
  </sheetViews>
  <sheetFormatPr defaultRowHeight="12.75"/>
  <cols>
    <col min="1" max="1" width="4.42578125" style="199" customWidth="1"/>
    <col min="2" max="2" width="39.7109375" style="199" customWidth="1"/>
    <col min="3" max="3" width="7.7109375" style="285" bestFit="1" customWidth="1"/>
    <col min="4" max="4" width="11.28515625" style="199" customWidth="1"/>
    <col min="5" max="5" width="8.7109375" style="199" customWidth="1"/>
    <col min="6" max="6" width="7.28515625" style="199" customWidth="1"/>
    <col min="7" max="7" width="7.42578125" style="199" customWidth="1"/>
    <col min="8" max="8" width="9.140625" style="213" customWidth="1"/>
    <col min="9" max="9" width="16.85546875" style="213" customWidth="1"/>
    <col min="10" max="16384" width="9.140625" style="213"/>
  </cols>
  <sheetData>
    <row r="1" spans="1:8" s="496" customFormat="1">
      <c r="A1" s="553" t="s">
        <v>1725</v>
      </c>
      <c r="B1" s="553"/>
      <c r="C1" s="483"/>
      <c r="D1" s="483"/>
      <c r="E1" s="483"/>
      <c r="F1" s="483"/>
      <c r="G1" s="483"/>
    </row>
    <row r="2" spans="1:8" s="495" customFormat="1">
      <c r="A2" s="287" t="s">
        <v>3</v>
      </c>
      <c r="B2" s="228" t="s">
        <v>1726</v>
      </c>
      <c r="C2" s="288" t="s">
        <v>1619</v>
      </c>
      <c r="D2" s="231" t="s">
        <v>1727</v>
      </c>
      <c r="E2" s="231" t="s">
        <v>1728</v>
      </c>
      <c r="F2" s="231" t="s">
        <v>1483</v>
      </c>
      <c r="G2" s="231" t="s">
        <v>1606</v>
      </c>
    </row>
    <row r="3" spans="1:8" ht="140.25">
      <c r="A3" s="449" t="s">
        <v>1626</v>
      </c>
      <c r="B3" s="289" t="s">
        <v>1729</v>
      </c>
      <c r="C3" s="290">
        <v>1</v>
      </c>
      <c r="D3" s="291"/>
      <c r="E3" s="291"/>
      <c r="F3" s="259">
        <f t="shared" ref="F3:F12" si="0">C3*D3</f>
        <v>0</v>
      </c>
      <c r="G3" s="259">
        <f t="shared" ref="G3:G12" si="1">C3*E3</f>
        <v>0</v>
      </c>
      <c r="H3" s="292"/>
    </row>
    <row r="4" spans="1:8" ht="25.5">
      <c r="A4" s="449" t="s">
        <v>208</v>
      </c>
      <c r="B4" s="491" t="s">
        <v>1730</v>
      </c>
      <c r="C4" s="494">
        <v>2</v>
      </c>
      <c r="D4" s="291"/>
      <c r="E4" s="291"/>
      <c r="F4" s="259">
        <f t="shared" si="0"/>
        <v>0</v>
      </c>
      <c r="G4" s="259">
        <f t="shared" si="1"/>
        <v>0</v>
      </c>
      <c r="H4" s="293"/>
    </row>
    <row r="5" spans="1:8" s="458" customFormat="1" ht="89.25">
      <c r="A5" s="449" t="s">
        <v>1629</v>
      </c>
      <c r="B5" s="261" t="s">
        <v>1731</v>
      </c>
      <c r="C5" s="294">
        <v>6</v>
      </c>
      <c r="D5" s="295"/>
      <c r="E5" s="295"/>
      <c r="F5" s="259">
        <f t="shared" si="0"/>
        <v>0</v>
      </c>
      <c r="G5" s="259">
        <f t="shared" si="1"/>
        <v>0</v>
      </c>
    </row>
    <row r="6" spans="1:8" s="227" customFormat="1" ht="89.25">
      <c r="A6" s="449" t="s">
        <v>1631</v>
      </c>
      <c r="B6" s="261" t="s">
        <v>1732</v>
      </c>
      <c r="C6" s="494">
        <v>5</v>
      </c>
      <c r="D6" s="295"/>
      <c r="E6" s="295"/>
      <c r="F6" s="259">
        <f t="shared" si="0"/>
        <v>0</v>
      </c>
      <c r="G6" s="259">
        <f t="shared" si="1"/>
        <v>0</v>
      </c>
    </row>
    <row r="7" spans="1:8">
      <c r="A7" s="449" t="s">
        <v>1633</v>
      </c>
      <c r="B7" s="296" t="s">
        <v>1733</v>
      </c>
      <c r="C7" s="493">
        <f>(C5+C6)*43+7</f>
        <v>480</v>
      </c>
      <c r="D7" s="291"/>
      <c r="E7" s="291"/>
      <c r="F7" s="259">
        <f t="shared" si="0"/>
        <v>0</v>
      </c>
      <c r="G7" s="259">
        <f t="shared" si="1"/>
        <v>0</v>
      </c>
      <c r="H7" s="292"/>
    </row>
    <row r="8" spans="1:8">
      <c r="A8" s="449" t="s">
        <v>1635</v>
      </c>
      <c r="B8" s="491" t="s">
        <v>1734</v>
      </c>
      <c r="C8" s="492">
        <v>220</v>
      </c>
      <c r="D8" s="291"/>
      <c r="E8" s="291"/>
      <c r="F8" s="259">
        <f t="shared" si="0"/>
        <v>0</v>
      </c>
      <c r="G8" s="259">
        <f t="shared" si="1"/>
        <v>0</v>
      </c>
    </row>
    <row r="9" spans="1:8" ht="25.5">
      <c r="A9" s="449" t="s">
        <v>1637</v>
      </c>
      <c r="B9" s="460" t="s">
        <v>1735</v>
      </c>
      <c r="C9" s="297">
        <v>5</v>
      </c>
      <c r="D9" s="291"/>
      <c r="E9" s="291"/>
      <c r="F9" s="259">
        <f t="shared" si="0"/>
        <v>0</v>
      </c>
      <c r="G9" s="259">
        <f t="shared" si="1"/>
        <v>0</v>
      </c>
    </row>
    <row r="10" spans="1:8" ht="63.75">
      <c r="A10" s="449" t="s">
        <v>1639</v>
      </c>
      <c r="B10" s="460" t="s">
        <v>1736</v>
      </c>
      <c r="C10" s="297">
        <v>1</v>
      </c>
      <c r="D10" s="291"/>
      <c r="E10" s="291"/>
      <c r="F10" s="259">
        <f t="shared" si="0"/>
        <v>0</v>
      </c>
      <c r="G10" s="259">
        <f t="shared" si="1"/>
        <v>0</v>
      </c>
    </row>
    <row r="11" spans="1:8" ht="25.5">
      <c r="A11" s="449" t="s">
        <v>1641</v>
      </c>
      <c r="B11" s="491" t="s">
        <v>1737</v>
      </c>
      <c r="C11" s="490">
        <v>1</v>
      </c>
      <c r="D11" s="291"/>
      <c r="E11" s="291"/>
      <c r="F11" s="259">
        <f t="shared" si="0"/>
        <v>0</v>
      </c>
      <c r="G11" s="259">
        <f t="shared" si="1"/>
        <v>0</v>
      </c>
    </row>
    <row r="12" spans="1:8" ht="25.5">
      <c r="A12" s="449" t="s">
        <v>1717</v>
      </c>
      <c r="B12" s="491" t="s">
        <v>1738</v>
      </c>
      <c r="C12" s="490">
        <v>1</v>
      </c>
      <c r="D12" s="291"/>
      <c r="E12" s="291"/>
      <c r="F12" s="259">
        <f t="shared" si="0"/>
        <v>0</v>
      </c>
      <c r="G12" s="259">
        <f t="shared" si="1"/>
        <v>0</v>
      </c>
    </row>
    <row r="13" spans="1:8">
      <c r="A13" s="298"/>
      <c r="B13" s="299" t="s">
        <v>1703</v>
      </c>
      <c r="C13" s="300"/>
      <c r="D13" s="291"/>
      <c r="E13" s="291"/>
      <c r="F13" s="301">
        <f>SUM(F3:F12)</f>
        <v>0</v>
      </c>
      <c r="G13" s="264"/>
      <c r="H13" s="292"/>
    </row>
    <row r="14" spans="1:8">
      <c r="A14" s="298"/>
      <c r="B14" s="299" t="s">
        <v>1739</v>
      </c>
      <c r="C14" s="300"/>
      <c r="D14" s="291"/>
      <c r="E14" s="291"/>
      <c r="F14" s="264"/>
      <c r="G14" s="301">
        <f>SUM(G3:G12)</f>
        <v>0</v>
      </c>
      <c r="H14" s="292"/>
    </row>
    <row r="15" spans="1:8">
      <c r="A15" s="298"/>
      <c r="B15" s="299" t="s">
        <v>1615</v>
      </c>
      <c r="C15" s="302"/>
      <c r="D15" s="291"/>
      <c r="E15" s="303"/>
      <c r="F15" s="264"/>
      <c r="G15" s="301">
        <f>F13+G14</f>
        <v>0</v>
      </c>
      <c r="H15" s="292"/>
    </row>
    <row r="16" spans="1:8">
      <c r="A16" s="304"/>
      <c r="B16" s="305"/>
      <c r="C16" s="306"/>
      <c r="D16" s="307"/>
      <c r="E16" s="308"/>
      <c r="F16" s="309"/>
      <c r="G16" s="310"/>
      <c r="H16" s="292"/>
    </row>
    <row r="17" spans="1:8">
      <c r="A17" s="304"/>
      <c r="B17" s="311" t="s">
        <v>1740</v>
      </c>
      <c r="C17" s="306"/>
      <c r="D17" s="307"/>
      <c r="E17" s="308"/>
      <c r="F17" s="309"/>
      <c r="G17" s="310"/>
      <c r="H17" s="292"/>
    </row>
    <row r="18" spans="1:8">
      <c r="A18" s="304"/>
      <c r="B18" s="305"/>
      <c r="C18" s="306"/>
      <c r="D18" s="307"/>
      <c r="E18" s="308"/>
      <c r="F18" s="309"/>
      <c r="G18" s="310"/>
      <c r="H18" s="292"/>
    </row>
    <row r="19" spans="1:8">
      <c r="A19" s="304"/>
      <c r="B19" s="305"/>
      <c r="C19" s="306"/>
      <c r="D19" s="307"/>
      <c r="E19" s="308"/>
      <c r="F19" s="309"/>
      <c r="G19" s="310"/>
      <c r="H19" s="292"/>
    </row>
  </sheetData>
  <mergeCells count="1">
    <mergeCell ref="A1:B1"/>
  </mergeCells>
  <pageMargins left="0.5" right="0.25" top="1" bottom="1" header="0.5" footer="0.5"/>
  <pageSetup paperSize="9" orientation="portrait" r:id="rId1"/>
  <headerFooter alignWithMargins="0">
    <oddHeader>&amp;Ca Nyíregyházi Állatpark látogatóközpontjának fejlesztése
GYENGEÁRAM KÖLTSÉGVETÉS</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opLeftCell="A11" workbookViewId="0">
      <selection activeCell="F3" sqref="F3:G17"/>
    </sheetView>
  </sheetViews>
  <sheetFormatPr defaultRowHeight="12.75"/>
  <cols>
    <col min="1" max="1" width="4.42578125" style="199" customWidth="1"/>
    <col min="2" max="2" width="39.7109375" style="199" customWidth="1"/>
    <col min="3" max="3" width="7.7109375" style="285" bestFit="1" customWidth="1"/>
    <col min="4" max="4" width="11.28515625" style="199" customWidth="1"/>
    <col min="5" max="5" width="8.7109375" style="199" customWidth="1"/>
    <col min="6" max="6" width="7" style="199" customWidth="1"/>
    <col min="7" max="7" width="8.28515625" style="199" customWidth="1"/>
    <col min="8" max="8" width="9.140625" style="213" customWidth="1"/>
    <col min="9" max="9" width="16.85546875" style="213" customWidth="1"/>
    <col min="10" max="16384" width="9.140625" style="213"/>
  </cols>
  <sheetData>
    <row r="1" spans="1:8" s="496" customFormat="1" ht="15.6" customHeight="1">
      <c r="A1" s="312" t="s">
        <v>1741</v>
      </c>
      <c r="B1" s="279"/>
      <c r="C1" s="313"/>
      <c r="D1" s="314"/>
      <c r="E1" s="314"/>
      <c r="F1" s="314"/>
      <c r="G1" s="314"/>
    </row>
    <row r="2" spans="1:8" s="495" customFormat="1">
      <c r="A2" s="315" t="s">
        <v>3</v>
      </c>
      <c r="B2" s="316" t="s">
        <v>647</v>
      </c>
      <c r="C2" s="316" t="s">
        <v>6</v>
      </c>
      <c r="D2" s="317" t="s">
        <v>1727</v>
      </c>
      <c r="E2" s="317" t="s">
        <v>1728</v>
      </c>
      <c r="F2" s="317" t="s">
        <v>1742</v>
      </c>
      <c r="G2" s="317" t="s">
        <v>1623</v>
      </c>
    </row>
    <row r="3" spans="1:8" ht="25.5">
      <c r="A3" s="449" t="s">
        <v>1626</v>
      </c>
      <c r="B3" s="296" t="s">
        <v>1743</v>
      </c>
      <c r="C3" s="318">
        <v>2</v>
      </c>
      <c r="D3" s="319"/>
      <c r="E3" s="319"/>
      <c r="F3" s="319">
        <f t="shared" ref="F3:F17" si="0">C3*D3</f>
        <v>0</v>
      </c>
      <c r="G3" s="319">
        <f t="shared" ref="G3:G17" si="1">C3*E3</f>
        <v>0</v>
      </c>
      <c r="H3" s="292"/>
    </row>
    <row r="4" spans="1:8">
      <c r="A4" s="449" t="s">
        <v>208</v>
      </c>
      <c r="B4" s="303" t="s">
        <v>1744</v>
      </c>
      <c r="C4" s="464">
        <v>1</v>
      </c>
      <c r="D4" s="320"/>
      <c r="E4" s="320"/>
      <c r="F4" s="499">
        <f t="shared" si="0"/>
        <v>0</v>
      </c>
      <c r="G4" s="499">
        <f t="shared" si="1"/>
        <v>0</v>
      </c>
      <c r="H4" s="293"/>
    </row>
    <row r="5" spans="1:8">
      <c r="A5" s="449" t="s">
        <v>1629</v>
      </c>
      <c r="B5" s="303" t="s">
        <v>1745</v>
      </c>
      <c r="C5" s="500">
        <v>1</v>
      </c>
      <c r="D5" s="322"/>
      <c r="E5" s="322"/>
      <c r="F5" s="499">
        <f t="shared" si="0"/>
        <v>0</v>
      </c>
      <c r="G5" s="499">
        <f t="shared" si="1"/>
        <v>0</v>
      </c>
    </row>
    <row r="6" spans="1:8">
      <c r="A6" s="449" t="s">
        <v>1631</v>
      </c>
      <c r="B6" s="296" t="s">
        <v>1746</v>
      </c>
      <c r="C6" s="464">
        <v>1</v>
      </c>
      <c r="D6" s="320"/>
      <c r="E6" s="320"/>
      <c r="F6" s="499">
        <f t="shared" si="0"/>
        <v>0</v>
      </c>
      <c r="G6" s="499">
        <f t="shared" si="1"/>
        <v>0</v>
      </c>
      <c r="H6" s="279"/>
    </row>
    <row r="7" spans="1:8">
      <c r="A7" s="449" t="s">
        <v>1633</v>
      </c>
      <c r="B7" s="323" t="s">
        <v>1747</v>
      </c>
      <c r="C7" s="318">
        <v>10</v>
      </c>
      <c r="D7" s="324"/>
      <c r="E7" s="324"/>
      <c r="F7" s="324">
        <f t="shared" si="0"/>
        <v>0</v>
      </c>
      <c r="G7" s="324">
        <f t="shared" si="1"/>
        <v>0</v>
      </c>
    </row>
    <row r="8" spans="1:8">
      <c r="A8" s="449" t="s">
        <v>1635</v>
      </c>
      <c r="B8" s="323" t="s">
        <v>1748</v>
      </c>
      <c r="C8" s="318">
        <v>24</v>
      </c>
      <c r="D8" s="324"/>
      <c r="E8" s="324"/>
      <c r="F8" s="324">
        <f t="shared" si="0"/>
        <v>0</v>
      </c>
      <c r="G8" s="324">
        <f t="shared" si="1"/>
        <v>0</v>
      </c>
    </row>
    <row r="9" spans="1:8" ht="38.25">
      <c r="A9" s="449" t="s">
        <v>1637</v>
      </c>
      <c r="B9" s="261" t="s">
        <v>1749</v>
      </c>
      <c r="C9" s="318">
        <v>5</v>
      </c>
      <c r="D9" s="324"/>
      <c r="E9" s="324"/>
      <c r="F9" s="324">
        <f t="shared" si="0"/>
        <v>0</v>
      </c>
      <c r="G9" s="324">
        <f t="shared" si="1"/>
        <v>0</v>
      </c>
    </row>
    <row r="10" spans="1:8">
      <c r="A10" s="449" t="s">
        <v>1639</v>
      </c>
      <c r="B10" s="261" t="s">
        <v>1750</v>
      </c>
      <c r="C10" s="325">
        <v>60</v>
      </c>
      <c r="D10" s="324"/>
      <c r="E10" s="324"/>
      <c r="F10" s="324">
        <f t="shared" si="0"/>
        <v>0</v>
      </c>
      <c r="G10" s="324">
        <f t="shared" si="1"/>
        <v>0</v>
      </c>
    </row>
    <row r="11" spans="1:8">
      <c r="A11" s="449" t="s">
        <v>1641</v>
      </c>
      <c r="B11" s="261" t="s">
        <v>1751</v>
      </c>
      <c r="C11" s="325">
        <v>220</v>
      </c>
      <c r="D11" s="324"/>
      <c r="E11" s="324"/>
      <c r="F11" s="324">
        <f t="shared" si="0"/>
        <v>0</v>
      </c>
      <c r="G11" s="324">
        <f t="shared" si="1"/>
        <v>0</v>
      </c>
      <c r="H11" s="292"/>
    </row>
    <row r="12" spans="1:8" ht="25.5">
      <c r="A12" s="449" t="s">
        <v>1717</v>
      </c>
      <c r="B12" s="326" t="s">
        <v>1752</v>
      </c>
      <c r="C12" s="318">
        <v>1</v>
      </c>
      <c r="D12" s="319"/>
      <c r="E12" s="319"/>
      <c r="F12" s="319">
        <f t="shared" si="0"/>
        <v>0</v>
      </c>
      <c r="G12" s="319">
        <f t="shared" si="1"/>
        <v>0</v>
      </c>
      <c r="H12" s="292"/>
    </row>
    <row r="13" spans="1:8" ht="25.5">
      <c r="A13" s="449" t="s">
        <v>1719</v>
      </c>
      <c r="B13" s="326" t="s">
        <v>1753</v>
      </c>
      <c r="C13" s="318">
        <v>1</v>
      </c>
      <c r="D13" s="319"/>
      <c r="E13" s="319"/>
      <c r="F13" s="319">
        <f t="shared" si="0"/>
        <v>0</v>
      </c>
      <c r="G13" s="319">
        <f t="shared" si="1"/>
        <v>0</v>
      </c>
      <c r="H13" s="292"/>
    </row>
    <row r="14" spans="1:8" ht="38.25">
      <c r="A14" s="449" t="s">
        <v>1721</v>
      </c>
      <c r="B14" s="460" t="s">
        <v>1754</v>
      </c>
      <c r="C14" s="500">
        <v>1</v>
      </c>
      <c r="D14" s="497"/>
      <c r="E14" s="497"/>
      <c r="F14" s="499">
        <f t="shared" si="0"/>
        <v>0</v>
      </c>
      <c r="G14" s="499">
        <f t="shared" si="1"/>
        <v>0</v>
      </c>
      <c r="H14" s="292"/>
    </row>
    <row r="15" spans="1:8">
      <c r="A15" s="449" t="s">
        <v>1723</v>
      </c>
      <c r="B15" s="326" t="s">
        <v>1755</v>
      </c>
      <c r="C15" s="325">
        <v>50</v>
      </c>
      <c r="D15" s="319"/>
      <c r="E15" s="319"/>
      <c r="F15" s="319">
        <f t="shared" si="0"/>
        <v>0</v>
      </c>
      <c r="G15" s="319">
        <f t="shared" si="1"/>
        <v>0</v>
      </c>
      <c r="H15" s="292"/>
    </row>
    <row r="16" spans="1:8" ht="25.5">
      <c r="A16" s="449" t="s">
        <v>1756</v>
      </c>
      <c r="B16" s="326" t="s">
        <v>1757</v>
      </c>
      <c r="C16" s="327">
        <v>1</v>
      </c>
      <c r="D16" s="319"/>
      <c r="E16" s="319"/>
      <c r="F16" s="319">
        <f t="shared" si="0"/>
        <v>0</v>
      </c>
      <c r="G16" s="319">
        <f t="shared" si="1"/>
        <v>0</v>
      </c>
      <c r="H16" s="292"/>
    </row>
    <row r="17" spans="1:8" s="292" customFormat="1">
      <c r="A17" s="449" t="s">
        <v>1758</v>
      </c>
      <c r="B17" s="326" t="s">
        <v>1759</v>
      </c>
      <c r="C17" s="327">
        <v>1</v>
      </c>
      <c r="D17" s="319"/>
      <c r="E17" s="319"/>
      <c r="F17" s="319">
        <f t="shared" si="0"/>
        <v>0</v>
      </c>
      <c r="G17" s="319">
        <f t="shared" si="1"/>
        <v>0</v>
      </c>
    </row>
    <row r="18" spans="1:8">
      <c r="A18" s="315"/>
      <c r="B18" s="316" t="s">
        <v>1760</v>
      </c>
      <c r="C18" s="328"/>
      <c r="D18" s="317"/>
      <c r="E18" s="317"/>
      <c r="F18" s="317">
        <f>SUM(F3:F17)</f>
        <v>0</v>
      </c>
      <c r="G18" s="317"/>
      <c r="H18" s="292"/>
    </row>
    <row r="19" spans="1:8" s="458" customFormat="1">
      <c r="A19" s="316"/>
      <c r="B19" s="316" t="s">
        <v>11</v>
      </c>
      <c r="C19" s="316"/>
      <c r="D19" s="317"/>
      <c r="E19" s="317"/>
      <c r="F19" s="317"/>
      <c r="G19" s="317">
        <f>SUM(G3:G17)</f>
        <v>0</v>
      </c>
    </row>
    <row r="20" spans="1:8" s="458" customFormat="1">
      <c r="A20" s="316"/>
      <c r="B20" s="316" t="s">
        <v>1761</v>
      </c>
      <c r="C20" s="316"/>
      <c r="D20" s="317"/>
      <c r="E20" s="317"/>
      <c r="F20" s="317"/>
      <c r="G20" s="317">
        <f>SUM(F18:G19)</f>
        <v>0</v>
      </c>
    </row>
    <row r="21" spans="1:8" s="227" customFormat="1">
      <c r="A21" s="316"/>
      <c r="B21" s="316"/>
      <c r="C21" s="316"/>
      <c r="D21" s="317"/>
      <c r="E21" s="317"/>
      <c r="F21" s="317"/>
      <c r="G21" s="317"/>
    </row>
    <row r="22" spans="1:8" s="24" customFormat="1">
      <c r="A22" s="316"/>
      <c r="B22" s="316" t="s">
        <v>1762</v>
      </c>
      <c r="C22" s="316"/>
      <c r="D22" s="317"/>
      <c r="E22" s="317"/>
      <c r="F22" s="317"/>
      <c r="G22" s="317"/>
    </row>
    <row r="23" spans="1:8" s="458" customFormat="1" ht="51">
      <c r="A23" s="329"/>
      <c r="B23" s="460" t="s">
        <v>1763</v>
      </c>
      <c r="C23" s="498">
        <v>1</v>
      </c>
      <c r="D23" s="497"/>
      <c r="E23" s="497"/>
      <c r="F23" s="321">
        <f>C23*D23</f>
        <v>0</v>
      </c>
      <c r="G23" s="321">
        <f>C23*E23</f>
        <v>0</v>
      </c>
    </row>
  </sheetData>
  <pageMargins left="0.5" right="0.25" top="1" bottom="1" header="0.5" footer="0.5"/>
  <pageSetup paperSize="9" orientation="portrait" r:id="rId1"/>
  <headerFooter alignWithMargins="0">
    <oddHeader>&amp;Ca Nyíregyházi Állatpark látogatóközpontjának fejlesztése
GYENGEÁRAM KÖLTSÉGVETÉS</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B21" sqref="B21"/>
    </sheetView>
  </sheetViews>
  <sheetFormatPr defaultRowHeight="12.75"/>
  <cols>
    <col min="1" max="1" width="4.42578125" style="199" customWidth="1"/>
    <col min="2" max="2" width="41.140625" style="199" customWidth="1"/>
    <col min="3" max="3" width="7.7109375" style="285" bestFit="1" customWidth="1"/>
    <col min="4" max="4" width="10" style="199" customWidth="1"/>
    <col min="5" max="5" width="7.140625" style="199" bestFit="1" customWidth="1"/>
    <col min="6" max="6" width="6.7109375" style="199" customWidth="1"/>
    <col min="7" max="7" width="6" style="199" customWidth="1"/>
    <col min="8" max="9" width="9.140625" style="213" customWidth="1"/>
    <col min="10" max="10" width="4" style="213" customWidth="1"/>
    <col min="11" max="16384" width="9.140625" style="213"/>
  </cols>
  <sheetData>
    <row r="1" spans="1:8">
      <c r="A1" s="505" t="s">
        <v>1764</v>
      </c>
      <c r="B1" s="504"/>
      <c r="C1" s="504"/>
      <c r="D1" s="330"/>
      <c r="E1" s="330"/>
      <c r="F1" s="504"/>
      <c r="G1" s="504"/>
    </row>
    <row r="2" spans="1:8" s="485" customFormat="1">
      <c r="A2" s="287" t="s">
        <v>3</v>
      </c>
      <c r="B2" s="228" t="s">
        <v>1726</v>
      </c>
      <c r="C2" s="288" t="s">
        <v>1619</v>
      </c>
      <c r="D2" s="231" t="s">
        <v>1727</v>
      </c>
      <c r="E2" s="231" t="s">
        <v>1728</v>
      </c>
      <c r="F2" s="231" t="s">
        <v>1742</v>
      </c>
      <c r="G2" s="231" t="s">
        <v>1623</v>
      </c>
    </row>
    <row r="3" spans="1:8" s="485" customFormat="1">
      <c r="A3" s="503">
        <v>1</v>
      </c>
      <c r="B3" s="502" t="s">
        <v>1765</v>
      </c>
      <c r="C3" s="501"/>
      <c r="D3" s="497"/>
      <c r="E3" s="497"/>
      <c r="F3" s="245"/>
      <c r="G3" s="245"/>
    </row>
    <row r="4" spans="1:8" s="485" customFormat="1" ht="63.75">
      <c r="A4" s="331" t="s">
        <v>1626</v>
      </c>
      <c r="B4" s="332" t="s">
        <v>1766</v>
      </c>
      <c r="C4" s="327">
        <v>2</v>
      </c>
      <c r="D4" s="479"/>
      <c r="E4" s="497"/>
      <c r="F4" s="321">
        <f t="shared" ref="F4:F9" si="0">C4*D4</f>
        <v>0</v>
      </c>
      <c r="G4" s="321">
        <f t="shared" ref="G4:G9" si="1">C4*E4</f>
        <v>0</v>
      </c>
      <c r="H4" s="333"/>
    </row>
    <row r="5" spans="1:8" s="485" customFormat="1" ht="38.25">
      <c r="A5" s="331" t="s">
        <v>208</v>
      </c>
      <c r="B5" s="332" t="s">
        <v>1767</v>
      </c>
      <c r="C5" s="327">
        <v>2</v>
      </c>
      <c r="D5" s="479"/>
      <c r="E5" s="497"/>
      <c r="F5" s="321">
        <f t="shared" si="0"/>
        <v>0</v>
      </c>
      <c r="G5" s="321">
        <f t="shared" si="1"/>
        <v>0</v>
      </c>
      <c r="H5" s="333"/>
    </row>
    <row r="6" spans="1:8" s="279" customFormat="1">
      <c r="A6" s="331" t="s">
        <v>1629</v>
      </c>
      <c r="B6" s="326" t="s">
        <v>1768</v>
      </c>
      <c r="C6" s="325">
        <v>30</v>
      </c>
      <c r="D6" s="479"/>
      <c r="E6" s="497"/>
      <c r="F6" s="321">
        <f t="shared" si="0"/>
        <v>0</v>
      </c>
      <c r="G6" s="321">
        <f t="shared" si="1"/>
        <v>0</v>
      </c>
    </row>
    <row r="7" spans="1:8" s="279" customFormat="1" ht="25.5">
      <c r="A7" s="331" t="s">
        <v>1631</v>
      </c>
      <c r="B7" s="332" t="s">
        <v>1769</v>
      </c>
      <c r="C7" s="327">
        <v>2</v>
      </c>
      <c r="D7" s="479"/>
      <c r="E7" s="497"/>
      <c r="F7" s="321">
        <f t="shared" si="0"/>
        <v>0</v>
      </c>
      <c r="G7" s="321">
        <f t="shared" si="1"/>
        <v>0</v>
      </c>
    </row>
    <row r="8" spans="1:8" s="279" customFormat="1">
      <c r="A8" s="331" t="s">
        <v>1633</v>
      </c>
      <c r="B8" s="332" t="s">
        <v>1770</v>
      </c>
      <c r="C8" s="327">
        <v>2</v>
      </c>
      <c r="D8" s="479"/>
      <c r="E8" s="497"/>
      <c r="F8" s="321">
        <f t="shared" si="0"/>
        <v>0</v>
      </c>
      <c r="G8" s="321">
        <f t="shared" si="1"/>
        <v>0</v>
      </c>
    </row>
    <row r="9" spans="1:8" s="279" customFormat="1">
      <c r="A9" s="331" t="s">
        <v>1635</v>
      </c>
      <c r="B9" s="326" t="s">
        <v>1755</v>
      </c>
      <c r="C9" s="325">
        <v>20</v>
      </c>
      <c r="D9" s="479"/>
      <c r="E9" s="497"/>
      <c r="F9" s="321">
        <f t="shared" si="0"/>
        <v>0</v>
      </c>
      <c r="G9" s="321">
        <f t="shared" si="1"/>
        <v>0</v>
      </c>
    </row>
    <row r="10" spans="1:8" s="485" customFormat="1">
      <c r="A10" s="298" t="s">
        <v>1684</v>
      </c>
      <c r="B10" s="316" t="s">
        <v>1760</v>
      </c>
      <c r="C10" s="328"/>
      <c r="D10" s="317"/>
      <c r="E10" s="317"/>
      <c r="F10" s="317">
        <f>SUM(F4:F9)</f>
        <v>0</v>
      </c>
      <c r="G10" s="317"/>
    </row>
    <row r="11" spans="1:8" s="485" customFormat="1">
      <c r="A11" s="316"/>
      <c r="B11" s="316" t="s">
        <v>11</v>
      </c>
      <c r="C11" s="316"/>
      <c r="D11" s="317"/>
      <c r="E11" s="317"/>
      <c r="F11" s="317"/>
      <c r="G11" s="317">
        <f>SUM(G4:G10)</f>
        <v>0</v>
      </c>
    </row>
    <row r="12" spans="1:8" s="485" customFormat="1">
      <c r="A12" s="316"/>
      <c r="B12" s="316" t="s">
        <v>1761</v>
      </c>
      <c r="C12" s="316"/>
      <c r="D12" s="317"/>
      <c r="E12" s="317"/>
      <c r="F12" s="317"/>
      <c r="G12" s="317">
        <f>SUM(F10:G11)</f>
        <v>0</v>
      </c>
    </row>
    <row r="13" spans="1:8" s="485" customFormat="1">
      <c r="A13" s="334"/>
      <c r="B13" s="334"/>
      <c r="C13" s="334"/>
      <c r="D13" s="335"/>
      <c r="E13" s="335"/>
      <c r="F13" s="335"/>
      <c r="G13" s="335"/>
    </row>
    <row r="14" spans="1:8" s="485" customFormat="1">
      <c r="A14" s="334"/>
      <c r="B14" s="334"/>
      <c r="C14" s="334"/>
      <c r="D14" s="335"/>
      <c r="E14" s="335"/>
      <c r="F14" s="335"/>
      <c r="G14" s="335"/>
    </row>
  </sheetData>
  <pageMargins left="0.5" right="0.37" top="1" bottom="1" header="0.5" footer="0.5"/>
  <pageSetup paperSize="9" orientation="portrait" r:id="rId1"/>
  <headerFooter alignWithMargins="0">
    <oddHeader>&amp;Ca Nyíregyházi Állatpark látogatóközpontjának fejlesztése
GYENGEÁRAM KÖLTSÉGVETÉS</oddHeader>
  </headerFooter>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opLeftCell="A14" workbookViewId="0">
      <selection activeCell="D17" sqref="D17"/>
    </sheetView>
  </sheetViews>
  <sheetFormatPr defaultRowHeight="12.75"/>
  <cols>
    <col min="1" max="1" width="4.42578125" style="199" customWidth="1"/>
    <col min="2" max="2" width="39.7109375" style="199" customWidth="1"/>
    <col min="3" max="3" width="7.7109375" style="285" bestFit="1" customWidth="1"/>
    <col min="4" max="4" width="9.7109375" style="199" customWidth="1"/>
    <col min="5" max="5" width="8.5703125" style="199" customWidth="1"/>
    <col min="6" max="6" width="6.85546875" style="199" customWidth="1"/>
    <col min="7" max="7" width="6.140625" style="199" customWidth="1"/>
    <col min="8" max="8" width="7.5703125" style="213" customWidth="1"/>
    <col min="9" max="9" width="10.5703125" style="213" customWidth="1"/>
    <col min="10" max="10" width="10.140625" style="213" customWidth="1"/>
    <col min="11" max="11" width="9.42578125" style="213" customWidth="1"/>
    <col min="12" max="16384" width="9.140625" style="213"/>
  </cols>
  <sheetData>
    <row r="1" spans="1:10" s="496" customFormat="1" ht="15.6" customHeight="1">
      <c r="A1" s="336" t="s">
        <v>1771</v>
      </c>
      <c r="B1" s="337"/>
      <c r="C1" s="337"/>
      <c r="D1" s="337"/>
      <c r="E1" s="337"/>
      <c r="F1" s="337"/>
      <c r="G1" s="337"/>
    </row>
    <row r="2" spans="1:10" s="495" customFormat="1">
      <c r="A2" s="287" t="s">
        <v>1618</v>
      </c>
      <c r="B2" s="228" t="s">
        <v>1726</v>
      </c>
      <c r="C2" s="288" t="s">
        <v>1619</v>
      </c>
      <c r="D2" s="231" t="s">
        <v>1620</v>
      </c>
      <c r="E2" s="231" t="s">
        <v>1621</v>
      </c>
      <c r="F2" s="231" t="s">
        <v>1742</v>
      </c>
      <c r="G2" s="231" t="s">
        <v>1707</v>
      </c>
    </row>
    <row r="3" spans="1:10" ht="25.5">
      <c r="A3" s="331" t="s">
        <v>1626</v>
      </c>
      <c r="B3" s="510" t="s">
        <v>1772</v>
      </c>
      <c r="C3" s="338">
        <v>4</v>
      </c>
      <c r="D3" s="321"/>
      <c r="E3" s="321"/>
      <c r="F3" s="321">
        <f t="shared" ref="F3:F9" si="0">SUM(C3*D3)</f>
        <v>0</v>
      </c>
      <c r="G3" s="321">
        <f t="shared" ref="G3:G9" si="1">SUM(C3*E3)</f>
        <v>0</v>
      </c>
      <c r="H3" s="292"/>
      <c r="J3" s="24"/>
    </row>
    <row r="4" spans="1:10" ht="25.5">
      <c r="A4" s="331" t="s">
        <v>208</v>
      </c>
      <c r="B4" s="510" t="s">
        <v>1773</v>
      </c>
      <c r="C4" s="338">
        <v>2</v>
      </c>
      <c r="D4" s="321"/>
      <c r="E4" s="321"/>
      <c r="F4" s="321">
        <f t="shared" si="0"/>
        <v>0</v>
      </c>
      <c r="G4" s="321">
        <f t="shared" si="1"/>
        <v>0</v>
      </c>
      <c r="H4" s="293"/>
      <c r="J4" s="339"/>
    </row>
    <row r="5" spans="1:10" s="458" customFormat="1">
      <c r="A5" s="331" t="s">
        <v>1629</v>
      </c>
      <c r="B5" s="453" t="s">
        <v>1774</v>
      </c>
      <c r="C5" s="338">
        <v>4</v>
      </c>
      <c r="D5" s="321"/>
      <c r="E5" s="321"/>
      <c r="F5" s="321">
        <f t="shared" si="0"/>
        <v>0</v>
      </c>
      <c r="G5" s="321">
        <f t="shared" si="1"/>
        <v>0</v>
      </c>
    </row>
    <row r="6" spans="1:10" ht="51">
      <c r="A6" s="331" t="s">
        <v>1631</v>
      </c>
      <c r="B6" s="510" t="s">
        <v>1775</v>
      </c>
      <c r="C6" s="338">
        <v>3</v>
      </c>
      <c r="D6" s="320"/>
      <c r="E6" s="320"/>
      <c r="F6" s="321">
        <f t="shared" si="0"/>
        <v>0</v>
      </c>
      <c r="G6" s="321">
        <f t="shared" si="1"/>
        <v>0</v>
      </c>
      <c r="H6" s="292"/>
      <c r="J6" s="339"/>
    </row>
    <row r="7" spans="1:10" ht="25.5">
      <c r="A7" s="331" t="s">
        <v>1633</v>
      </c>
      <c r="B7" s="510" t="s">
        <v>1776</v>
      </c>
      <c r="C7" s="338">
        <v>2</v>
      </c>
      <c r="D7" s="321"/>
      <c r="E7" s="321"/>
      <c r="F7" s="321">
        <f t="shared" si="0"/>
        <v>0</v>
      </c>
      <c r="G7" s="321">
        <f t="shared" si="1"/>
        <v>0</v>
      </c>
    </row>
    <row r="8" spans="1:10" ht="38.25">
      <c r="A8" s="331" t="s">
        <v>1635</v>
      </c>
      <c r="B8" s="510" t="s">
        <v>1777</v>
      </c>
      <c r="C8" s="338">
        <v>2</v>
      </c>
      <c r="D8" s="321"/>
      <c r="E8" s="321"/>
      <c r="F8" s="321">
        <f t="shared" si="0"/>
        <v>0</v>
      </c>
      <c r="G8" s="321">
        <f t="shared" si="1"/>
        <v>0</v>
      </c>
    </row>
    <row r="9" spans="1:10">
      <c r="A9" s="331" t="s">
        <v>1637</v>
      </c>
      <c r="B9" s="340" t="s">
        <v>1778</v>
      </c>
      <c r="C9" s="341">
        <v>2</v>
      </c>
      <c r="D9" s="342"/>
      <c r="E9" s="342"/>
      <c r="F9" s="321">
        <f t="shared" si="0"/>
        <v>0</v>
      </c>
      <c r="G9" s="321">
        <f t="shared" si="1"/>
        <v>0</v>
      </c>
    </row>
    <row r="10" spans="1:10">
      <c r="A10" s="343">
        <v>2</v>
      </c>
      <c r="B10" s="511" t="s">
        <v>1779</v>
      </c>
      <c r="C10" s="344"/>
      <c r="D10" s="321"/>
      <c r="E10" s="321"/>
      <c r="F10" s="321"/>
      <c r="G10" s="321" t="s">
        <v>1684</v>
      </c>
    </row>
    <row r="11" spans="1:10">
      <c r="A11" s="331" t="s">
        <v>1645</v>
      </c>
      <c r="B11" s="460" t="s">
        <v>1780</v>
      </c>
      <c r="C11" s="341">
        <v>1</v>
      </c>
      <c r="D11" s="321"/>
      <c r="E11" s="321"/>
      <c r="F11" s="321">
        <f t="shared" ref="F11:F21" si="2">SUM(C11*D11)</f>
        <v>0</v>
      </c>
      <c r="G11" s="321">
        <f t="shared" ref="G11:G21" si="3">SUM(C11*E11)</f>
        <v>0</v>
      </c>
    </row>
    <row r="12" spans="1:10">
      <c r="A12" s="331" t="s">
        <v>1647</v>
      </c>
      <c r="B12" s="510" t="s">
        <v>1781</v>
      </c>
      <c r="C12" s="338">
        <v>1</v>
      </c>
      <c r="D12" s="345"/>
      <c r="E12" s="321"/>
      <c r="F12" s="321">
        <f t="shared" si="2"/>
        <v>0</v>
      </c>
      <c r="G12" s="321">
        <f t="shared" si="3"/>
        <v>0</v>
      </c>
      <c r="H12" s="292"/>
    </row>
    <row r="13" spans="1:10" ht="25.5">
      <c r="A13" s="331" t="s">
        <v>1649</v>
      </c>
      <c r="B13" s="258" t="s">
        <v>1782</v>
      </c>
      <c r="C13" s="318">
        <v>1</v>
      </c>
      <c r="D13" s="264"/>
      <c r="E13" s="321"/>
      <c r="F13" s="321">
        <f t="shared" si="2"/>
        <v>0</v>
      </c>
      <c r="G13" s="321">
        <f t="shared" si="3"/>
        <v>0</v>
      </c>
      <c r="H13" s="292"/>
    </row>
    <row r="14" spans="1:10">
      <c r="A14" s="331" t="s">
        <v>1651</v>
      </c>
      <c r="B14" s="332" t="s">
        <v>1783</v>
      </c>
      <c r="C14" s="341">
        <v>1</v>
      </c>
      <c r="D14" s="321"/>
      <c r="E14" s="321"/>
      <c r="F14" s="321">
        <f t="shared" si="2"/>
        <v>0</v>
      </c>
      <c r="G14" s="321">
        <f t="shared" si="3"/>
        <v>0</v>
      </c>
      <c r="H14" s="292"/>
    </row>
    <row r="15" spans="1:10" ht="25.5">
      <c r="A15" s="331" t="s">
        <v>1784</v>
      </c>
      <c r="B15" s="346" t="s">
        <v>1785</v>
      </c>
      <c r="C15" s="341">
        <v>100</v>
      </c>
      <c r="D15" s="321"/>
      <c r="E15" s="321"/>
      <c r="F15" s="321">
        <f t="shared" si="2"/>
        <v>0</v>
      </c>
      <c r="G15" s="321">
        <f t="shared" si="3"/>
        <v>0</v>
      </c>
      <c r="H15" s="292"/>
    </row>
    <row r="16" spans="1:10">
      <c r="A16" s="331" t="s">
        <v>1786</v>
      </c>
      <c r="B16" s="347" t="s">
        <v>1787</v>
      </c>
      <c r="C16" s="348">
        <v>120</v>
      </c>
      <c r="D16" s="321"/>
      <c r="E16" s="321"/>
      <c r="F16" s="321">
        <f t="shared" si="2"/>
        <v>0</v>
      </c>
      <c r="G16" s="321">
        <f t="shared" si="3"/>
        <v>0</v>
      </c>
      <c r="H16" s="292"/>
    </row>
    <row r="17" spans="1:8" ht="25.5">
      <c r="A17" s="331" t="s">
        <v>1788</v>
      </c>
      <c r="B17" s="326" t="s">
        <v>1789</v>
      </c>
      <c r="C17" s="348">
        <v>50</v>
      </c>
      <c r="D17" s="321"/>
      <c r="E17" s="321"/>
      <c r="F17" s="321">
        <f t="shared" si="2"/>
        <v>0</v>
      </c>
      <c r="G17" s="321">
        <f t="shared" si="3"/>
        <v>0</v>
      </c>
      <c r="H17" s="292"/>
    </row>
    <row r="18" spans="1:8" s="292" customFormat="1">
      <c r="A18" s="331" t="s">
        <v>1790</v>
      </c>
      <c r="B18" s="349" t="s">
        <v>1791</v>
      </c>
      <c r="C18" s="350">
        <v>1</v>
      </c>
      <c r="D18" s="321"/>
      <c r="E18" s="321"/>
      <c r="F18" s="321">
        <f t="shared" si="2"/>
        <v>0</v>
      </c>
      <c r="G18" s="321">
        <f t="shared" si="3"/>
        <v>0</v>
      </c>
    </row>
    <row r="19" spans="1:8" ht="25.5">
      <c r="A19" s="331" t="s">
        <v>1792</v>
      </c>
      <c r="B19" s="509" t="s">
        <v>1793</v>
      </c>
      <c r="C19" s="350">
        <v>1</v>
      </c>
      <c r="D19" s="321"/>
      <c r="E19" s="321"/>
      <c r="F19" s="321">
        <f t="shared" si="2"/>
        <v>0</v>
      </c>
      <c r="G19" s="321">
        <f t="shared" si="3"/>
        <v>0</v>
      </c>
      <c r="H19" s="292"/>
    </row>
    <row r="20" spans="1:8" s="458" customFormat="1">
      <c r="A20" s="331" t="s">
        <v>1794</v>
      </c>
      <c r="B20" s="509" t="s">
        <v>1795</v>
      </c>
      <c r="C20" s="341">
        <v>1</v>
      </c>
      <c r="D20" s="351"/>
      <c r="E20" s="351"/>
      <c r="F20" s="321">
        <f t="shared" si="2"/>
        <v>0</v>
      </c>
      <c r="G20" s="321">
        <f t="shared" si="3"/>
        <v>0</v>
      </c>
    </row>
    <row r="21" spans="1:8" s="458" customFormat="1">
      <c r="A21" s="331" t="s">
        <v>1796</v>
      </c>
      <c r="B21" s="509" t="s">
        <v>1797</v>
      </c>
      <c r="C21" s="341">
        <v>1</v>
      </c>
      <c r="D21" s="351"/>
      <c r="E21" s="351"/>
      <c r="F21" s="321">
        <f t="shared" si="2"/>
        <v>0</v>
      </c>
      <c r="G21" s="321">
        <f t="shared" si="3"/>
        <v>0</v>
      </c>
    </row>
    <row r="22" spans="1:8">
      <c r="A22" s="331"/>
      <c r="B22" s="507" t="s">
        <v>1703</v>
      </c>
      <c r="C22" s="508"/>
      <c r="D22" s="352"/>
      <c r="E22" s="352"/>
      <c r="F22" s="353">
        <f>SUM(F3:F21)</f>
        <v>0</v>
      </c>
      <c r="G22" s="353" t="s">
        <v>1684</v>
      </c>
    </row>
    <row r="23" spans="1:8">
      <c r="A23" s="473"/>
      <c r="B23" s="507" t="s">
        <v>1739</v>
      </c>
      <c r="C23" s="508"/>
      <c r="D23" s="352"/>
      <c r="E23" s="352"/>
      <c r="F23" s="353" t="s">
        <v>1684</v>
      </c>
      <c r="G23" s="353">
        <f>SUM(G3:G22)</f>
        <v>0</v>
      </c>
    </row>
    <row r="24" spans="1:8" s="506" customFormat="1">
      <c r="A24" s="473"/>
      <c r="B24" s="354" t="s">
        <v>1705</v>
      </c>
      <c r="C24" s="507"/>
      <c r="D24" s="355"/>
      <c r="E24" s="355"/>
      <c r="F24" s="353" t="s">
        <v>1684</v>
      </c>
      <c r="G24" s="353">
        <f>F22+G23</f>
        <v>0</v>
      </c>
      <c r="H24" s="474"/>
    </row>
  </sheetData>
  <pageMargins left="0.5" right="0.25" top="1" bottom="1" header="0.5" footer="0.5"/>
  <pageSetup paperSize="9" orientation="portrait" r:id="rId1"/>
  <headerFooter alignWithMargins="0">
    <oddHeader>&amp;Ca Nyíregyházi Állatpark látogatóközpontjának fejlesztése
GYENGEÁRAM KÖLTSÉGVETÉS</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A13" workbookViewId="0">
      <selection activeCell="B12" sqref="B12"/>
    </sheetView>
  </sheetViews>
  <sheetFormatPr defaultRowHeight="12.75"/>
  <cols>
    <col min="1" max="1" width="4.28515625" style="199" customWidth="1"/>
    <col min="2" max="2" width="46.85546875" style="199" customWidth="1"/>
    <col min="3" max="3" width="7.140625" style="285" customWidth="1"/>
    <col min="4" max="4" width="9.42578125" style="199" customWidth="1"/>
    <col min="5" max="5" width="8.42578125" style="199" bestFit="1" customWidth="1"/>
    <col min="6" max="6" width="7.85546875" style="199" customWidth="1"/>
    <col min="7" max="7" width="8.42578125" style="199" customWidth="1"/>
    <col min="8" max="16384" width="9.140625" style="213"/>
  </cols>
  <sheetData>
    <row r="1" spans="1:7">
      <c r="A1" s="356" t="s">
        <v>1798</v>
      </c>
      <c r="B1" s="356"/>
      <c r="C1" s="357"/>
      <c r="D1" s="356"/>
      <c r="E1" s="356"/>
      <c r="F1" s="356"/>
      <c r="G1" s="356"/>
    </row>
    <row r="2" spans="1:7">
      <c r="A2" s="287" t="s">
        <v>3</v>
      </c>
      <c r="B2" s="228" t="s">
        <v>1726</v>
      </c>
      <c r="C2" s="288" t="s">
        <v>1619</v>
      </c>
      <c r="D2" s="231" t="s">
        <v>1727</v>
      </c>
      <c r="E2" s="231" t="s">
        <v>1728</v>
      </c>
      <c r="F2" s="231" t="s">
        <v>1483</v>
      </c>
      <c r="G2" s="231" t="s">
        <v>1606</v>
      </c>
    </row>
    <row r="3" spans="1:7">
      <c r="A3" s="358" t="s">
        <v>1624</v>
      </c>
      <c r="B3" s="312" t="s">
        <v>1799</v>
      </c>
      <c r="C3" s="288"/>
      <c r="D3" s="231"/>
      <c r="E3" s="231"/>
      <c r="F3" s="231"/>
      <c r="G3" s="231"/>
    </row>
    <row r="4" spans="1:7" s="227" customFormat="1" ht="51">
      <c r="A4" s="331" t="s">
        <v>1626</v>
      </c>
      <c r="B4" s="359" t="s">
        <v>1800</v>
      </c>
      <c r="C4" s="482">
        <v>400</v>
      </c>
      <c r="D4" s="321"/>
      <c r="E4" s="321"/>
      <c r="F4" s="264">
        <f>C4*D4</f>
        <v>0</v>
      </c>
      <c r="G4" s="264">
        <f>C4*E4</f>
        <v>0</v>
      </c>
    </row>
    <row r="5" spans="1:7" s="227" customFormat="1" ht="51">
      <c r="A5" s="331" t="s">
        <v>208</v>
      </c>
      <c r="B5" s="359" t="s">
        <v>1801</v>
      </c>
      <c r="C5" s="482">
        <v>350</v>
      </c>
      <c r="D5" s="321"/>
      <c r="E5" s="321"/>
      <c r="F5" s="264">
        <f>C5*D5</f>
        <v>0</v>
      </c>
      <c r="G5" s="264">
        <f>C5*E5</f>
        <v>0</v>
      </c>
    </row>
    <row r="6" spans="1:7" ht="51">
      <c r="A6" s="331" t="s">
        <v>1629</v>
      </c>
      <c r="B6" s="359" t="s">
        <v>1802</v>
      </c>
      <c r="C6" s="482">
        <f>250</f>
        <v>250</v>
      </c>
      <c r="D6" s="320"/>
      <c r="E6" s="321"/>
      <c r="F6" s="321">
        <f>C6*D6</f>
        <v>0</v>
      </c>
      <c r="G6" s="321">
        <f>C6*E6</f>
        <v>0</v>
      </c>
    </row>
    <row r="7" spans="1:7" s="458" customFormat="1">
      <c r="A7" s="331" t="s">
        <v>1631</v>
      </c>
      <c r="B7" s="517" t="s">
        <v>1803</v>
      </c>
      <c r="C7" s="516">
        <v>4</v>
      </c>
      <c r="D7" s="497"/>
      <c r="E7" s="497"/>
      <c r="F7" s="239">
        <f>C7*D7</f>
        <v>0</v>
      </c>
      <c r="G7" s="239">
        <f>C7*E7</f>
        <v>0</v>
      </c>
    </row>
    <row r="8" spans="1:7" s="364" customFormat="1">
      <c r="A8" s="360">
        <v>2</v>
      </c>
      <c r="B8" s="361" t="s">
        <v>1804</v>
      </c>
      <c r="C8" s="362"/>
      <c r="D8" s="363"/>
      <c r="E8" s="363"/>
      <c r="F8" s="363"/>
      <c r="G8" s="363"/>
    </row>
    <row r="9" spans="1:7" s="367" customFormat="1" ht="51">
      <c r="A9" s="331" t="s">
        <v>1645</v>
      </c>
      <c r="B9" s="365" t="s">
        <v>1805</v>
      </c>
      <c r="C9" s="266">
        <v>15</v>
      </c>
      <c r="D9" s="366"/>
      <c r="E9" s="366"/>
      <c r="F9" s="239">
        <f>C9*D9</f>
        <v>0</v>
      </c>
      <c r="G9" s="239">
        <f>C9*E9</f>
        <v>0</v>
      </c>
    </row>
    <row r="10" spans="1:7" s="364" customFormat="1" ht="38.25">
      <c r="A10" s="331" t="s">
        <v>1647</v>
      </c>
      <c r="B10" s="365" t="s">
        <v>1806</v>
      </c>
      <c r="C10" s="266">
        <f>C9*2</f>
        <v>30</v>
      </c>
      <c r="D10" s="239"/>
      <c r="E10" s="239"/>
      <c r="F10" s="239">
        <f>C10*D10</f>
        <v>0</v>
      </c>
      <c r="G10" s="239">
        <f>C10*E10</f>
        <v>0</v>
      </c>
    </row>
    <row r="11" spans="1:7" s="367" customFormat="1">
      <c r="A11" s="331" t="s">
        <v>1649</v>
      </c>
      <c r="B11" s="365" t="s">
        <v>1807</v>
      </c>
      <c r="C11" s="368">
        <v>1</v>
      </c>
      <c r="D11" s="239"/>
      <c r="E11" s="239"/>
      <c r="F11" s="239">
        <f>C11*D11</f>
        <v>0</v>
      </c>
      <c r="G11" s="239">
        <f>C11*E11</f>
        <v>0</v>
      </c>
    </row>
    <row r="12" spans="1:7" s="458" customFormat="1">
      <c r="A12" s="331" t="s">
        <v>1651</v>
      </c>
      <c r="B12" s="517" t="s">
        <v>1808</v>
      </c>
      <c r="C12" s="516">
        <v>1</v>
      </c>
      <c r="D12" s="497"/>
      <c r="E12" s="497"/>
      <c r="F12" s="239">
        <f>C12*D12</f>
        <v>0</v>
      </c>
      <c r="G12" s="239">
        <f>C12*E12</f>
        <v>0</v>
      </c>
    </row>
    <row r="13" spans="1:7" s="367" customFormat="1" ht="25.5">
      <c r="A13" s="331" t="s">
        <v>1784</v>
      </c>
      <c r="B13" s="515" t="s">
        <v>1809</v>
      </c>
      <c r="C13" s="368">
        <v>1</v>
      </c>
      <c r="D13" s="239"/>
      <c r="E13" s="239"/>
      <c r="F13" s="239">
        <f>C13*D13</f>
        <v>0</v>
      </c>
      <c r="G13" s="239">
        <f>C13*E13</f>
        <v>0</v>
      </c>
    </row>
    <row r="14" spans="1:7" s="227" customFormat="1">
      <c r="A14" s="343"/>
      <c r="B14" s="446" t="s">
        <v>1703</v>
      </c>
      <c r="C14" s="514"/>
      <c r="D14" s="369"/>
      <c r="E14" s="369"/>
      <c r="F14" s="370">
        <f>SUM(F4:F13)</f>
        <v>0</v>
      </c>
      <c r="G14" s="370"/>
    </row>
    <row r="15" spans="1:7" s="227" customFormat="1">
      <c r="A15" s="343"/>
      <c r="B15" s="446" t="s">
        <v>1739</v>
      </c>
      <c r="C15" s="514"/>
      <c r="D15" s="369"/>
      <c r="E15" s="369"/>
      <c r="F15" s="370"/>
      <c r="G15" s="370">
        <f>SUM(G4:G14)</f>
        <v>0</v>
      </c>
    </row>
    <row r="16" spans="1:7" s="227" customFormat="1">
      <c r="A16" s="343"/>
      <c r="B16" s="446" t="s">
        <v>1615</v>
      </c>
      <c r="C16" s="514"/>
      <c r="D16" s="369"/>
      <c r="E16" s="369"/>
      <c r="F16" s="370"/>
      <c r="G16" s="370">
        <f>F14+G15</f>
        <v>0</v>
      </c>
    </row>
    <row r="17" spans="1:7" s="227" customFormat="1">
      <c r="A17" s="371"/>
      <c r="B17" s="505"/>
      <c r="C17" s="512"/>
      <c r="D17" s="372"/>
      <c r="E17" s="372"/>
      <c r="F17" s="373"/>
      <c r="G17" s="373"/>
    </row>
    <row r="18" spans="1:7" s="227" customFormat="1" ht="38.25">
      <c r="A18" s="371"/>
      <c r="B18" s="513" t="s">
        <v>1810</v>
      </c>
      <c r="C18" s="512"/>
      <c r="D18" s="372"/>
      <c r="E18" s="372"/>
      <c r="F18" s="373"/>
      <c r="G18" s="373"/>
    </row>
    <row r="19" spans="1:7" s="227" customFormat="1">
      <c r="A19" s="371"/>
      <c r="B19" s="505"/>
      <c r="C19" s="512"/>
      <c r="D19" s="372"/>
      <c r="E19" s="372"/>
      <c r="F19" s="373"/>
      <c r="G19" s="373"/>
    </row>
  </sheetData>
  <pageMargins left="0.5" right="0.47" top="1" bottom="1" header="0.5" footer="0.5"/>
  <pageSetup paperSize="9" orientation="portrait" r:id="rId1"/>
  <headerFooter alignWithMargins="0">
    <oddHeader>&amp;Ca Nyíregyházi Állatpark látogatóközpontjának fejlesztése
GYENGEÁRAM KÖLTSÉGVETÉS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heetViews>
  <sheetFormatPr defaultRowHeight="12.7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c r="A1" s="7" t="s">
        <v>3</v>
      </c>
      <c r="B1" s="3" t="s">
        <v>4</v>
      </c>
      <c r="C1" s="3" t="s">
        <v>5</v>
      </c>
      <c r="D1" s="5" t="s">
        <v>6</v>
      </c>
      <c r="E1" s="3" t="s">
        <v>7</v>
      </c>
      <c r="F1" s="5" t="s">
        <v>8</v>
      </c>
      <c r="G1" s="5" t="s">
        <v>9</v>
      </c>
      <c r="H1" s="5" t="s">
        <v>10</v>
      </c>
      <c r="I1" s="5" t="s">
        <v>11</v>
      </c>
    </row>
    <row r="2" spans="1:9" ht="38.25">
      <c r="A2" s="8">
        <v>1</v>
      </c>
      <c r="B2" s="1" t="s">
        <v>46</v>
      </c>
      <c r="C2" s="2" t="s">
        <v>47</v>
      </c>
      <c r="D2" s="6">
        <v>24</v>
      </c>
      <c r="E2" s="1" t="s">
        <v>16</v>
      </c>
      <c r="F2" s="6">
        <v>0</v>
      </c>
      <c r="G2" s="6">
        <v>0</v>
      </c>
      <c r="H2" s="6">
        <f>ROUND(D2*F2, 0)</f>
        <v>0</v>
      </c>
      <c r="I2" s="6">
        <f>ROUND(D2*G2, 0)</f>
        <v>0</v>
      </c>
    </row>
    <row r="4" spans="1:9" ht="51">
      <c r="A4" s="8">
        <v>2</v>
      </c>
      <c r="B4" s="1" t="s">
        <v>48</v>
      </c>
      <c r="C4" s="2" t="s">
        <v>50</v>
      </c>
      <c r="D4" s="6">
        <v>64.86</v>
      </c>
      <c r="E4" s="1" t="s">
        <v>49</v>
      </c>
      <c r="F4" s="6">
        <v>0</v>
      </c>
      <c r="G4" s="6">
        <v>0</v>
      </c>
      <c r="H4" s="6">
        <f>ROUND(D4*F4, 0)</f>
        <v>0</v>
      </c>
      <c r="I4" s="6">
        <f>ROUND(D4*G4, 0)</f>
        <v>0</v>
      </c>
    </row>
    <row r="6" spans="1:9" ht="66.75">
      <c r="A6" s="8">
        <v>3</v>
      </c>
      <c r="B6" s="1" t="s">
        <v>51</v>
      </c>
      <c r="C6" s="2" t="s">
        <v>63</v>
      </c>
      <c r="D6" s="6">
        <v>54</v>
      </c>
      <c r="E6" s="1" t="s">
        <v>49</v>
      </c>
      <c r="F6" s="6">
        <v>0</v>
      </c>
      <c r="G6" s="6">
        <v>0</v>
      </c>
      <c r="H6" s="6">
        <f>ROUND(D6*F6, 0)</f>
        <v>0</v>
      </c>
      <c r="I6" s="6">
        <f>ROUND(D6*G6, 0)</f>
        <v>0</v>
      </c>
    </row>
    <row r="8" spans="1:9" ht="63.75">
      <c r="A8" s="8">
        <v>4</v>
      </c>
      <c r="B8" s="1" t="s">
        <v>52</v>
      </c>
      <c r="C8" s="2" t="s">
        <v>53</v>
      </c>
      <c r="D8" s="6">
        <v>1003</v>
      </c>
      <c r="E8" s="1" t="s">
        <v>21</v>
      </c>
      <c r="F8" s="6">
        <v>0</v>
      </c>
      <c r="G8" s="6">
        <v>0</v>
      </c>
      <c r="H8" s="6">
        <f>ROUND(D8*F8, 0)</f>
        <v>0</v>
      </c>
      <c r="I8" s="6">
        <f>ROUND(D8*G8, 0)</f>
        <v>0</v>
      </c>
    </row>
    <row r="10" spans="1:9" ht="25.5">
      <c r="A10" s="8">
        <v>5</v>
      </c>
      <c r="B10" s="1" t="s">
        <v>54</v>
      </c>
      <c r="C10" s="2" t="s">
        <v>55</v>
      </c>
      <c r="D10" s="6">
        <v>152.19999999999999</v>
      </c>
      <c r="E10" s="1" t="s">
        <v>49</v>
      </c>
      <c r="F10" s="6">
        <v>0</v>
      </c>
      <c r="G10" s="6">
        <v>0</v>
      </c>
      <c r="H10" s="6">
        <f>ROUND(D10*F10, 0)</f>
        <v>0</v>
      </c>
      <c r="I10" s="6">
        <f>ROUND(D10*G10, 0)</f>
        <v>0</v>
      </c>
    </row>
    <row r="12" spans="1:9" ht="25.5">
      <c r="A12" s="8">
        <v>6</v>
      </c>
      <c r="B12" s="1" t="s">
        <v>56</v>
      </c>
      <c r="C12" s="2" t="s">
        <v>57</v>
      </c>
      <c r="D12" s="6">
        <v>425</v>
      </c>
      <c r="E12" s="1" t="s">
        <v>49</v>
      </c>
      <c r="F12" s="6">
        <v>0</v>
      </c>
      <c r="G12" s="6">
        <v>0</v>
      </c>
      <c r="H12" s="6">
        <f>ROUND(D12*F12, 0)</f>
        <v>0</v>
      </c>
      <c r="I12" s="6">
        <f>ROUND(D12*G12, 0)</f>
        <v>0</v>
      </c>
    </row>
    <row r="14" spans="1:9" ht="63.75">
      <c r="A14" s="8">
        <v>7</v>
      </c>
      <c r="B14" s="1" t="s">
        <v>58</v>
      </c>
      <c r="C14" s="2" t="s">
        <v>59</v>
      </c>
      <c r="D14" s="6">
        <v>80.400000000000006</v>
      </c>
      <c r="E14" s="1" t="s">
        <v>49</v>
      </c>
      <c r="F14" s="6">
        <v>0</v>
      </c>
      <c r="G14" s="6">
        <v>0</v>
      </c>
      <c r="H14" s="6">
        <f>ROUND(D14*F14, 0)</f>
        <v>0</v>
      </c>
      <c r="I14" s="6">
        <f>ROUND(D14*G14, 0)</f>
        <v>0</v>
      </c>
    </row>
    <row r="16" spans="1:9" ht="89.25">
      <c r="A16" s="8">
        <v>8</v>
      </c>
      <c r="B16" s="1" t="s">
        <v>60</v>
      </c>
      <c r="C16" s="2" t="s">
        <v>61</v>
      </c>
      <c r="D16" s="6">
        <v>71.8</v>
      </c>
      <c r="E16" s="1" t="s">
        <v>49</v>
      </c>
      <c r="F16" s="6">
        <v>0</v>
      </c>
      <c r="G16" s="6">
        <v>0</v>
      </c>
      <c r="H16" s="6">
        <f>ROUND(D16*F16, 0)</f>
        <v>0</v>
      </c>
      <c r="I16" s="6">
        <f>ROUND(D16*G16, 0)</f>
        <v>0</v>
      </c>
    </row>
    <row r="18" spans="1:9" ht="41.25">
      <c r="A18" s="8">
        <v>9</v>
      </c>
      <c r="B18" s="1" t="s">
        <v>62</v>
      </c>
      <c r="C18" s="2" t="s">
        <v>64</v>
      </c>
      <c r="D18" s="6">
        <v>10</v>
      </c>
      <c r="E18" s="1" t="s">
        <v>16</v>
      </c>
      <c r="F18" s="6">
        <v>0</v>
      </c>
      <c r="G18" s="6">
        <v>0</v>
      </c>
      <c r="H18" s="6">
        <f>ROUND(D18*F18, 0)</f>
        <v>0</v>
      </c>
      <c r="I18" s="6">
        <f>ROUND(D18*G18, 0)</f>
        <v>0</v>
      </c>
    </row>
    <row r="20" spans="1:9" s="9" customFormat="1">
      <c r="A20" s="7"/>
      <c r="B20" s="3"/>
      <c r="C20" s="3" t="s">
        <v>25</v>
      </c>
      <c r="D20" s="5"/>
      <c r="E20" s="3"/>
      <c r="F20" s="5"/>
      <c r="G20" s="5"/>
      <c r="H20" s="5">
        <f>ROUND(SUM(H2:H19),0)</f>
        <v>0</v>
      </c>
      <c r="I20" s="5">
        <f>ROUND(SUM(I2:I19),0)</f>
        <v>0</v>
      </c>
    </row>
  </sheetData>
  <pageMargins left="0.2361111111111111" right="0.2361111111111111" top="0.69444444444444442" bottom="0.69444444444444442" header="0.41666666666666669" footer="0.41666666666666669"/>
  <pageSetup paperSize="9" orientation="portrait" useFirstPageNumber="1" verticalDpi="0" r:id="rId1"/>
  <headerFooter>
    <oddHeader>&amp;L&amp;"Times New Roman CE,bold"&amp;10 Irtás, föld- és sziklamunka</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A6" zoomScaleNormal="100" workbookViewId="0">
      <selection activeCell="D8" sqref="D8"/>
    </sheetView>
  </sheetViews>
  <sheetFormatPr defaultRowHeight="15"/>
  <cols>
    <col min="1" max="1" width="30.7109375" customWidth="1"/>
    <col min="2" max="2" width="13.7109375" style="378" customWidth="1"/>
    <col min="3" max="4" width="10.7109375" customWidth="1"/>
    <col min="5" max="5" width="15.7109375" customWidth="1"/>
  </cols>
  <sheetData>
    <row r="1" spans="1:9" ht="129.94999999999999" customHeight="1" thickBot="1">
      <c r="A1" s="374"/>
      <c r="B1" s="375"/>
      <c r="C1" s="376"/>
      <c r="D1" s="376"/>
      <c r="E1" s="376"/>
      <c r="F1" s="377"/>
      <c r="G1" s="377"/>
      <c r="H1" s="377"/>
      <c r="I1" s="377"/>
    </row>
    <row r="3" spans="1:9">
      <c r="A3" t="s">
        <v>1811</v>
      </c>
    </row>
    <row r="5" spans="1:9" ht="45" customHeight="1"/>
    <row r="6" spans="1:9" ht="99.95" customHeight="1" thickBot="1">
      <c r="A6" s="554" t="s">
        <v>1812</v>
      </c>
      <c r="B6" s="554"/>
      <c r="C6" s="554"/>
      <c r="D6" s="554"/>
      <c r="E6" s="554"/>
      <c r="F6" s="379"/>
      <c r="G6" s="379"/>
      <c r="H6" s="379"/>
      <c r="I6" s="379"/>
    </row>
    <row r="7" spans="1:9">
      <c r="A7" s="380" t="s">
        <v>1813</v>
      </c>
      <c r="B7" s="381" t="s">
        <v>1814</v>
      </c>
      <c r="C7" s="380" t="s">
        <v>1815</v>
      </c>
      <c r="D7" s="380" t="s">
        <v>1816</v>
      </c>
      <c r="E7" s="380" t="s">
        <v>1817</v>
      </c>
    </row>
    <row r="8" spans="1:9" ht="60" customHeight="1">
      <c r="A8" s="382" t="s">
        <v>1818</v>
      </c>
      <c r="B8" s="184">
        <v>2</v>
      </c>
      <c r="C8" s="384" t="s">
        <v>16</v>
      </c>
      <c r="D8" s="385"/>
      <c r="E8" s="385">
        <f>B8*D8</f>
        <v>0</v>
      </c>
    </row>
    <row r="9" spans="1:9" ht="75" customHeight="1">
      <c r="A9" s="382" t="s">
        <v>1819</v>
      </c>
      <c r="B9" s="184">
        <v>2</v>
      </c>
      <c r="C9" s="384" t="s">
        <v>16</v>
      </c>
      <c r="D9" s="384"/>
      <c r="E9" s="385">
        <f>B9*D9</f>
        <v>0</v>
      </c>
    </row>
    <row r="10" spans="1:9" ht="50.1" customHeight="1">
      <c r="A10" s="382" t="s">
        <v>1820</v>
      </c>
      <c r="B10" s="196">
        <v>1</v>
      </c>
      <c r="C10" s="198" t="s">
        <v>16</v>
      </c>
      <c r="D10" s="385"/>
      <c r="E10" s="385">
        <f>B10*D10</f>
        <v>0</v>
      </c>
    </row>
    <row r="11" spans="1:9" ht="30" customHeight="1">
      <c r="A11" s="383" t="s">
        <v>1821</v>
      </c>
      <c r="B11" s="385"/>
      <c r="C11" s="385"/>
      <c r="D11" s="385"/>
      <c r="E11" s="385">
        <f>SUM(E8:E10)</f>
        <v>0</v>
      </c>
    </row>
    <row r="13" spans="1:9">
      <c r="A13" t="s">
        <v>1822</v>
      </c>
    </row>
    <row r="15" spans="1:9" s="379" customFormat="1" ht="99.95" customHeight="1">
      <c r="A15" s="554" t="s">
        <v>1823</v>
      </c>
      <c r="B15" s="554"/>
      <c r="C15" s="554"/>
      <c r="D15" s="554"/>
      <c r="E15" s="554"/>
    </row>
    <row r="17" spans="1:1">
      <c r="A17" t="s">
        <v>1824</v>
      </c>
    </row>
  </sheetData>
  <mergeCells count="2">
    <mergeCell ref="A6:E6"/>
    <mergeCell ref="A15:E15"/>
  </mergeCells>
  <pageMargins left="0.7" right="0.7" top="0.75" bottom="0.75" header="0.3" footer="0.3"/>
  <pageSetup paperSize="9" orientation="portrait" verticalDpi="0"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opLeftCell="A19" workbookViewId="0">
      <selection activeCell="C27" sqref="C27:D27"/>
    </sheetView>
  </sheetViews>
  <sheetFormatPr defaultRowHeight="15.75"/>
  <cols>
    <col min="1" max="1" width="41.5703125" style="387" customWidth="1"/>
    <col min="2" max="2" width="12.140625" style="387" customWidth="1"/>
    <col min="3" max="4" width="17.85546875" style="387" customWidth="1"/>
    <col min="5" max="16384" width="9.140625" style="387"/>
  </cols>
  <sheetData>
    <row r="1" spans="1:4" s="386" customFormat="1">
      <c r="A1" s="555" t="s">
        <v>1825</v>
      </c>
      <c r="B1" s="556"/>
      <c r="C1" s="556"/>
      <c r="D1" s="556"/>
    </row>
    <row r="2" spans="1:4" s="386" customFormat="1">
      <c r="A2" s="555" t="s">
        <v>1826</v>
      </c>
      <c r="B2" s="556"/>
      <c r="C2" s="556"/>
      <c r="D2" s="556"/>
    </row>
    <row r="3" spans="1:4" s="386" customFormat="1">
      <c r="A3" s="555" t="s">
        <v>1827</v>
      </c>
      <c r="B3" s="556"/>
      <c r="C3" s="556"/>
      <c r="D3" s="556"/>
    </row>
    <row r="4" spans="1:4">
      <c r="A4" s="557" t="s">
        <v>1828</v>
      </c>
      <c r="B4" s="556"/>
      <c r="C4" s="556"/>
      <c r="D4" s="556"/>
    </row>
    <row r="5" spans="1:4">
      <c r="A5" s="557" t="s">
        <v>1829</v>
      </c>
      <c r="B5" s="556"/>
      <c r="C5" s="556"/>
      <c r="D5" s="556"/>
    </row>
    <row r="6" spans="1:4">
      <c r="A6" s="557" t="s">
        <v>1830</v>
      </c>
      <c r="B6" s="556"/>
      <c r="C6" s="556"/>
      <c r="D6" s="556"/>
    </row>
    <row r="7" spans="1:4">
      <c r="A7" s="557" t="s">
        <v>1831</v>
      </c>
      <c r="B7" s="556"/>
      <c r="C7" s="556"/>
      <c r="D7" s="556"/>
    </row>
    <row r="9" spans="1:4">
      <c r="A9" s="387" t="s">
        <v>1832</v>
      </c>
      <c r="C9" s="387" t="s">
        <v>632</v>
      </c>
    </row>
    <row r="10" spans="1:4">
      <c r="A10" s="387" t="s">
        <v>632</v>
      </c>
      <c r="C10" s="387" t="s">
        <v>632</v>
      </c>
    </row>
    <row r="11" spans="1:4">
      <c r="A11" s="387" t="s">
        <v>1833</v>
      </c>
      <c r="C11" s="387" t="s">
        <v>1834</v>
      </c>
    </row>
    <row r="12" spans="1:4">
      <c r="A12" s="387" t="s">
        <v>632</v>
      </c>
      <c r="C12" s="387" t="s">
        <v>1835</v>
      </c>
    </row>
    <row r="13" spans="1:4">
      <c r="A13" s="387" t="s">
        <v>632</v>
      </c>
      <c r="C13" s="387" t="s">
        <v>632</v>
      </c>
    </row>
    <row r="14" spans="1:4">
      <c r="A14" s="387" t="s">
        <v>632</v>
      </c>
      <c r="C14" s="387" t="s">
        <v>632</v>
      </c>
    </row>
    <row r="15" spans="1:4">
      <c r="A15" s="387" t="s">
        <v>640</v>
      </c>
      <c r="C15" s="387" t="s">
        <v>1836</v>
      </c>
    </row>
    <row r="16" spans="1:4">
      <c r="A16" s="387" t="s">
        <v>1837</v>
      </c>
    </row>
    <row r="17" spans="1:4">
      <c r="A17" s="387" t="s">
        <v>1838</v>
      </c>
    </row>
    <row r="18" spans="1:4">
      <c r="A18" s="387" t="s">
        <v>1839</v>
      </c>
    </row>
    <row r="19" spans="1:4">
      <c r="A19" s="387" t="s">
        <v>645</v>
      </c>
    </row>
    <row r="20" spans="1:4">
      <c r="A20" s="387" t="s">
        <v>645</v>
      </c>
    </row>
    <row r="22" spans="1:4">
      <c r="A22" s="558" t="s">
        <v>690</v>
      </c>
      <c r="B22" s="559"/>
      <c r="C22" s="559"/>
      <c r="D22" s="559"/>
    </row>
    <row r="23" spans="1:4">
      <c r="A23" s="388" t="s">
        <v>647</v>
      </c>
      <c r="B23" s="388"/>
      <c r="C23" s="389" t="s">
        <v>648</v>
      </c>
      <c r="D23" s="389" t="s">
        <v>649</v>
      </c>
    </row>
    <row r="24" spans="1:4">
      <c r="A24" s="388" t="s">
        <v>650</v>
      </c>
      <c r="B24" s="388"/>
      <c r="C24" s="388">
        <f>'12.0 Összesítő'!C9</f>
        <v>0</v>
      </c>
      <c r="D24" s="388">
        <f>'12.0 Összesítő'!D9</f>
        <v>0</v>
      </c>
    </row>
    <row r="25" spans="1:4">
      <c r="A25" s="388" t="s">
        <v>651</v>
      </c>
      <c r="B25" s="388"/>
      <c r="C25" s="388">
        <f>ROUND(C24,0)</f>
        <v>0</v>
      </c>
      <c r="D25" s="388">
        <f>ROUND(D24,0)</f>
        <v>0</v>
      </c>
    </row>
    <row r="26" spans="1:4">
      <c r="A26" s="387" t="s">
        <v>652</v>
      </c>
      <c r="C26" s="560">
        <f>ROUND(C25+D25,0)</f>
        <v>0</v>
      </c>
      <c r="D26" s="560"/>
    </row>
    <row r="27" spans="1:4">
      <c r="A27" s="388" t="s">
        <v>653</v>
      </c>
      <c r="B27" s="390">
        <v>0.27</v>
      </c>
      <c r="C27" s="561">
        <f>ROUND(C26*B27,0)</f>
        <v>0</v>
      </c>
      <c r="D27" s="561"/>
    </row>
    <row r="28" spans="1:4">
      <c r="A28" s="388" t="s">
        <v>654</v>
      </c>
      <c r="B28" s="388"/>
      <c r="C28" s="562">
        <f>ROUND(C26+C27,0)</f>
        <v>0</v>
      </c>
      <c r="D28" s="562"/>
    </row>
    <row r="32" spans="1:4">
      <c r="B32" s="560" t="s">
        <v>655</v>
      </c>
      <c r="C32" s="560"/>
    </row>
    <row r="34" spans="1:1">
      <c r="A34" s="391"/>
    </row>
    <row r="35" spans="1:1">
      <c r="A35" s="391"/>
    </row>
    <row r="36" spans="1:1">
      <c r="A36" s="391"/>
    </row>
  </sheetData>
  <mergeCells count="12">
    <mergeCell ref="A7:D7"/>
    <mergeCell ref="A22:D22"/>
    <mergeCell ref="C26:D26"/>
    <mergeCell ref="C27:D27"/>
    <mergeCell ref="C28:D28"/>
    <mergeCell ref="B32:C32"/>
    <mergeCell ref="A1:D1"/>
    <mergeCell ref="A2:D2"/>
    <mergeCell ref="A3:D3"/>
    <mergeCell ref="A4:D4"/>
    <mergeCell ref="A5:D5"/>
    <mergeCell ref="A6:D6"/>
  </mergeCells>
  <pageMargins left="1" right="1" top="1" bottom="1" header="0.41666666666666669" footer="0.41666666666666669"/>
  <pageSetup paperSize="9" orientation="portrait" useFirstPageNumber="1"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D9" sqref="D9"/>
    </sheetView>
  </sheetViews>
  <sheetFormatPr defaultRowHeight="15.75"/>
  <cols>
    <col min="1" max="1" width="5.28515625" style="394" customWidth="1"/>
    <col min="2" max="2" width="41.5703125" style="394" customWidth="1"/>
    <col min="3" max="4" width="23.5703125" style="394" customWidth="1"/>
    <col min="5" max="16384" width="9.140625" style="394"/>
  </cols>
  <sheetData>
    <row r="1" spans="1:4" s="392" customFormat="1">
      <c r="B1" s="392" t="s">
        <v>0</v>
      </c>
      <c r="C1" s="393" t="s">
        <v>1</v>
      </c>
      <c r="D1" s="393" t="s">
        <v>2</v>
      </c>
    </row>
    <row r="2" spans="1:4">
      <c r="A2" s="405">
        <v>1</v>
      </c>
      <c r="B2" s="394" t="s">
        <v>65</v>
      </c>
      <c r="C2" s="394">
        <f>'12.1 Irtás, földmunka'!H28</f>
        <v>0</v>
      </c>
      <c r="D2" s="394">
        <f>'12.1 Irtás, földmunka'!I28</f>
        <v>0</v>
      </c>
    </row>
    <row r="3" spans="1:4">
      <c r="A3" s="405">
        <v>2</v>
      </c>
      <c r="B3" s="394" t="s">
        <v>615</v>
      </c>
      <c r="C3" s="394">
        <f>'12.2 Közműcsatorna-építés'!H34</f>
        <v>0</v>
      </c>
      <c r="D3" s="394">
        <f>'12.2 Közműcsatorna-építés'!I34</f>
        <v>0</v>
      </c>
    </row>
    <row r="4" spans="1:4" ht="31.5">
      <c r="A4" s="405">
        <v>3</v>
      </c>
      <c r="B4" s="394" t="s">
        <v>1840</v>
      </c>
      <c r="C4" s="394">
        <f>'12.3 Közműcsővezetékek'!H12</f>
        <v>0</v>
      </c>
      <c r="D4" s="394">
        <f>'12.3 Közműcsővezetékek'!I12</f>
        <v>0</v>
      </c>
    </row>
    <row r="5" spans="1:4" ht="31.5">
      <c r="A5" s="405">
        <v>4</v>
      </c>
      <c r="B5" s="394" t="s">
        <v>1841</v>
      </c>
      <c r="C5" s="394">
        <f>'12.4 Útburkolatalap'!H8</f>
        <v>0</v>
      </c>
      <c r="D5" s="394">
        <f>'12.4 Útburkolatalap'!I8</f>
        <v>0</v>
      </c>
    </row>
    <row r="6" spans="1:4">
      <c r="A6" s="405">
        <v>5</v>
      </c>
      <c r="B6" s="394" t="s">
        <v>623</v>
      </c>
      <c r="C6" s="394">
        <f>'12.5 Kőburkolat'!H8</f>
        <v>0</v>
      </c>
      <c r="D6" s="394">
        <f>'12.5 Kőburkolat'!I8</f>
        <v>0</v>
      </c>
    </row>
    <row r="7" spans="1:4" ht="31.5">
      <c r="A7" s="405">
        <v>6</v>
      </c>
      <c r="B7" s="394" t="s">
        <v>1842</v>
      </c>
      <c r="C7" s="394">
        <f>'12.6 Bitumenes alap'!H4</f>
        <v>0</v>
      </c>
      <c r="D7" s="394">
        <f>'12.6 Bitumenes alap'!I4</f>
        <v>0</v>
      </c>
    </row>
    <row r="8" spans="1:4" ht="31.5">
      <c r="A8" s="405">
        <v>7</v>
      </c>
      <c r="B8" s="394" t="s">
        <v>626</v>
      </c>
      <c r="C8" s="394">
        <f>'12.7 Épületgépészeti szerelvény'!H4</f>
        <v>0</v>
      </c>
      <c r="D8" s="394">
        <f>'12.7 Épületgépészeti szerelvény'!I4</f>
        <v>0</v>
      </c>
    </row>
    <row r="9" spans="1:4" s="392" customFormat="1">
      <c r="B9" s="392" t="s">
        <v>630</v>
      </c>
      <c r="C9" s="392">
        <f>ROUND(SUM(C2:C8),0)</f>
        <v>0</v>
      </c>
      <c r="D9" s="392">
        <f>ROUND(SUM(D2:D8), 0)</f>
        <v>0</v>
      </c>
    </row>
  </sheetData>
  <pageMargins left="1" right="1" top="1" bottom="1" header="0.41666666666666669" footer="0.41666666666666669"/>
  <pageSetup paperSize="9" orientation="portrait" useFirstPageNumber="1" r:id="rId1"/>
  <headerFooter>
    <oddHeader>&amp;C&amp;"Times New Roman,bold"&amp;12Munkanem összesítő</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opLeftCell="A11" workbookViewId="0">
      <selection activeCell="F18" sqref="F18"/>
    </sheetView>
  </sheetViews>
  <sheetFormatPr defaultRowHeight="12.75"/>
  <cols>
    <col min="1" max="1" width="4.85546875" style="399" customWidth="1"/>
    <col min="2" max="2" width="10.42578125" style="402" customWidth="1"/>
    <col min="3" max="3" width="41.85546875" style="402" customWidth="1"/>
    <col min="4" max="4" width="7.5703125" style="401" customWidth="1"/>
    <col min="5" max="5" width="7.5703125" style="402" customWidth="1"/>
    <col min="6" max="7" width="9.28515625" style="401" customWidth="1"/>
    <col min="8" max="9" width="11.5703125" style="401" customWidth="1"/>
    <col min="10" max="10" width="17.85546875" style="402" customWidth="1"/>
    <col min="11" max="16384" width="9.140625" style="402"/>
  </cols>
  <sheetData>
    <row r="1" spans="1:9" s="398" customFormat="1" ht="25.5">
      <c r="A1" s="395" t="s">
        <v>3</v>
      </c>
      <c r="B1" s="396" t="s">
        <v>4</v>
      </c>
      <c r="C1" s="396" t="s">
        <v>5</v>
      </c>
      <c r="D1" s="397" t="s">
        <v>6</v>
      </c>
      <c r="E1" s="396" t="s">
        <v>7</v>
      </c>
      <c r="F1" s="397" t="s">
        <v>8</v>
      </c>
      <c r="G1" s="397" t="s">
        <v>9</v>
      </c>
      <c r="H1" s="397" t="s">
        <v>10</v>
      </c>
      <c r="I1" s="397" t="s">
        <v>11</v>
      </c>
    </row>
    <row r="2" spans="1:9" ht="25.5">
      <c r="A2" s="399">
        <v>1</v>
      </c>
      <c r="B2" s="400" t="s">
        <v>1843</v>
      </c>
      <c r="C2" s="400" t="s">
        <v>1844</v>
      </c>
      <c r="D2" s="401">
        <v>10</v>
      </c>
      <c r="E2" s="402" t="s">
        <v>49</v>
      </c>
      <c r="H2" s="401">
        <f>D2*F2</f>
        <v>0</v>
      </c>
      <c r="I2" s="401">
        <f>D2*G2</f>
        <v>0</v>
      </c>
    </row>
    <row r="4" spans="1:9" ht="54">
      <c r="A4" s="399">
        <v>2</v>
      </c>
      <c r="B4" s="400" t="s">
        <v>1845</v>
      </c>
      <c r="C4" s="400" t="s">
        <v>1846</v>
      </c>
      <c r="D4" s="401">
        <v>633.6</v>
      </c>
      <c r="E4" s="402" t="s">
        <v>49</v>
      </c>
      <c r="H4" s="401">
        <f t="shared" ref="H4:H26" si="0">D4*F4</f>
        <v>0</v>
      </c>
      <c r="I4" s="401">
        <f t="shared" ref="I4:I26" si="1">D4*G4</f>
        <v>0</v>
      </c>
    </row>
    <row r="6" spans="1:9" ht="63.75">
      <c r="A6" s="399">
        <v>3</v>
      </c>
      <c r="B6" s="400" t="s">
        <v>1847</v>
      </c>
      <c r="C6" s="400" t="s">
        <v>1431</v>
      </c>
      <c r="D6" s="401">
        <v>97.2</v>
      </c>
      <c r="E6" s="402" t="s">
        <v>49</v>
      </c>
      <c r="H6" s="401">
        <f t="shared" si="0"/>
        <v>0</v>
      </c>
      <c r="I6" s="401">
        <f t="shared" si="1"/>
        <v>0</v>
      </c>
    </row>
    <row r="8" spans="1:9" ht="63.75">
      <c r="A8" s="399">
        <v>4</v>
      </c>
      <c r="B8" s="400" t="s">
        <v>1848</v>
      </c>
      <c r="C8" s="400" t="s">
        <v>1849</v>
      </c>
      <c r="D8" s="401">
        <v>536.4</v>
      </c>
      <c r="E8" s="402" t="s">
        <v>49</v>
      </c>
      <c r="H8" s="401">
        <f t="shared" si="0"/>
        <v>0</v>
      </c>
      <c r="I8" s="401">
        <f t="shared" si="1"/>
        <v>0</v>
      </c>
    </row>
    <row r="10" spans="1:9" ht="63.75">
      <c r="A10" s="399">
        <v>5</v>
      </c>
      <c r="B10" s="400" t="s">
        <v>1850</v>
      </c>
      <c r="C10" s="400" t="s">
        <v>1851</v>
      </c>
      <c r="D10" s="401">
        <v>35</v>
      </c>
      <c r="E10" s="402" t="s">
        <v>49</v>
      </c>
      <c r="H10" s="401">
        <f t="shared" si="0"/>
        <v>0</v>
      </c>
      <c r="I10" s="401">
        <f t="shared" si="1"/>
        <v>0</v>
      </c>
    </row>
    <row r="12" spans="1:9" ht="25.5">
      <c r="A12" s="399">
        <v>6</v>
      </c>
      <c r="B12" s="400" t="s">
        <v>1852</v>
      </c>
      <c r="C12" s="400" t="s">
        <v>1853</v>
      </c>
      <c r="D12" s="401">
        <v>22.8</v>
      </c>
      <c r="E12" s="402" t="s">
        <v>49</v>
      </c>
      <c r="H12" s="401">
        <f t="shared" si="0"/>
        <v>0</v>
      </c>
      <c r="I12" s="401">
        <f t="shared" si="1"/>
        <v>0</v>
      </c>
    </row>
    <row r="14" spans="1:9" ht="25.5">
      <c r="A14" s="399">
        <v>7</v>
      </c>
      <c r="B14" s="400" t="s">
        <v>1854</v>
      </c>
      <c r="C14" s="400" t="s">
        <v>1855</v>
      </c>
      <c r="D14" s="401">
        <v>12.2</v>
      </c>
      <c r="E14" s="402" t="s">
        <v>49</v>
      </c>
      <c r="H14" s="401">
        <f t="shared" si="0"/>
        <v>0</v>
      </c>
      <c r="I14" s="401">
        <f t="shared" si="1"/>
        <v>0</v>
      </c>
    </row>
    <row r="16" spans="1:9" ht="25.5">
      <c r="A16" s="399">
        <v>8</v>
      </c>
      <c r="B16" s="400" t="s">
        <v>1856</v>
      </c>
      <c r="C16" s="400" t="s">
        <v>1857</v>
      </c>
      <c r="D16" s="401">
        <v>97.2</v>
      </c>
      <c r="E16" s="402" t="s">
        <v>49</v>
      </c>
      <c r="H16" s="401">
        <f t="shared" si="0"/>
        <v>0</v>
      </c>
      <c r="I16" s="401">
        <f t="shared" si="1"/>
        <v>0</v>
      </c>
    </row>
    <row r="17" spans="1:9">
      <c r="H17" s="401">
        <f t="shared" si="0"/>
        <v>0</v>
      </c>
      <c r="I17" s="401">
        <f t="shared" si="1"/>
        <v>0</v>
      </c>
    </row>
    <row r="18" spans="1:9" ht="25.5">
      <c r="A18" s="399">
        <v>9</v>
      </c>
      <c r="B18" s="400" t="s">
        <v>1858</v>
      </c>
      <c r="C18" s="400" t="s">
        <v>1859</v>
      </c>
      <c r="D18" s="401">
        <v>536.4</v>
      </c>
      <c r="E18" s="402" t="s">
        <v>49</v>
      </c>
      <c r="H18" s="401">
        <f t="shared" si="0"/>
        <v>0</v>
      </c>
      <c r="I18" s="401">
        <f t="shared" si="1"/>
        <v>0</v>
      </c>
    </row>
    <row r="20" spans="1:9" ht="25.5">
      <c r="A20" s="399">
        <v>10</v>
      </c>
      <c r="B20" s="400" t="s">
        <v>1860</v>
      </c>
      <c r="C20" s="400" t="s">
        <v>1861</v>
      </c>
      <c r="D20" s="401">
        <v>15</v>
      </c>
      <c r="E20" s="402" t="s">
        <v>49</v>
      </c>
      <c r="H20" s="401">
        <f t="shared" si="0"/>
        <v>0</v>
      </c>
      <c r="I20" s="401">
        <f t="shared" si="1"/>
        <v>0</v>
      </c>
    </row>
    <row r="22" spans="1:9" ht="25.5">
      <c r="A22" s="399">
        <v>11</v>
      </c>
      <c r="B22" s="400" t="s">
        <v>1862</v>
      </c>
      <c r="C22" s="400" t="s">
        <v>1863</v>
      </c>
      <c r="D22" s="401">
        <v>726</v>
      </c>
      <c r="E22" s="402" t="s">
        <v>49</v>
      </c>
      <c r="H22" s="401">
        <f t="shared" si="0"/>
        <v>0</v>
      </c>
      <c r="I22" s="401">
        <f t="shared" si="1"/>
        <v>0</v>
      </c>
    </row>
    <row r="24" spans="1:9" ht="28.5">
      <c r="A24" s="399">
        <v>12</v>
      </c>
      <c r="B24" s="400" t="s">
        <v>1864</v>
      </c>
      <c r="C24" s="400" t="s">
        <v>64</v>
      </c>
      <c r="D24" s="401">
        <v>14</v>
      </c>
      <c r="E24" s="402" t="s">
        <v>16</v>
      </c>
      <c r="H24" s="401">
        <f t="shared" si="0"/>
        <v>0</v>
      </c>
      <c r="I24" s="401">
        <f t="shared" si="1"/>
        <v>0</v>
      </c>
    </row>
    <row r="26" spans="1:9" ht="38.25">
      <c r="A26" s="399">
        <v>13</v>
      </c>
      <c r="B26" s="400" t="s">
        <v>1865</v>
      </c>
      <c r="C26" s="400" t="s">
        <v>1866</v>
      </c>
      <c r="D26" s="401">
        <v>70</v>
      </c>
      <c r="E26" s="402" t="s">
        <v>49</v>
      </c>
      <c r="H26" s="401">
        <f t="shared" si="0"/>
        <v>0</v>
      </c>
      <c r="I26" s="401">
        <f t="shared" si="1"/>
        <v>0</v>
      </c>
    </row>
    <row r="28" spans="1:9" s="403" customFormat="1">
      <c r="A28" s="395"/>
      <c r="B28" s="396"/>
      <c r="C28" s="396" t="s">
        <v>25</v>
      </c>
      <c r="D28" s="397"/>
      <c r="E28" s="396"/>
      <c r="F28" s="397"/>
      <c r="G28" s="397"/>
      <c r="H28" s="397">
        <f>ROUND(SUM(H2:H27),0)</f>
        <v>0</v>
      </c>
      <c r="I28" s="397">
        <f>ROUND(SUM(I2:I27),0)</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 CE,bold"&amp;10 Irtás, föld- és sziklamunka</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opLeftCell="A22" workbookViewId="0">
      <selection activeCell="F26" sqref="F26"/>
    </sheetView>
  </sheetViews>
  <sheetFormatPr defaultRowHeight="12.75"/>
  <cols>
    <col min="1" max="1" width="4.85546875" style="399" customWidth="1"/>
    <col min="2" max="2" width="10.42578125" style="402" customWidth="1"/>
    <col min="3" max="3" width="41.85546875" style="402" customWidth="1"/>
    <col min="4" max="4" width="7.5703125" style="401" customWidth="1"/>
    <col min="5" max="5" width="7.5703125" style="402" customWidth="1"/>
    <col min="6" max="7" width="9.28515625" style="401" customWidth="1"/>
    <col min="8" max="9" width="11.5703125" style="401" customWidth="1"/>
    <col min="10" max="10" width="17.85546875" style="402" customWidth="1"/>
    <col min="11" max="16384" width="9.140625" style="402"/>
  </cols>
  <sheetData>
    <row r="1" spans="1:9" s="398" customFormat="1" ht="25.5">
      <c r="A1" s="395" t="s">
        <v>3</v>
      </c>
      <c r="B1" s="396" t="s">
        <v>4</v>
      </c>
      <c r="C1" s="396" t="s">
        <v>5</v>
      </c>
      <c r="D1" s="397" t="s">
        <v>6</v>
      </c>
      <c r="E1" s="396" t="s">
        <v>7</v>
      </c>
      <c r="F1" s="397" t="s">
        <v>8</v>
      </c>
      <c r="G1" s="397" t="s">
        <v>9</v>
      </c>
      <c r="H1" s="397" t="s">
        <v>10</v>
      </c>
      <c r="I1" s="397" t="s">
        <v>11</v>
      </c>
    </row>
    <row r="2" spans="1:9" ht="25.5">
      <c r="A2" s="399">
        <v>1</v>
      </c>
      <c r="B2" s="400" t="s">
        <v>1867</v>
      </c>
      <c r="C2" s="400" t="s">
        <v>1868</v>
      </c>
      <c r="D2" s="401">
        <v>5</v>
      </c>
      <c r="E2" s="402" t="s">
        <v>49</v>
      </c>
      <c r="H2" s="401">
        <f>ROUND(D2*F2, 0)</f>
        <v>0</v>
      </c>
      <c r="I2" s="401">
        <f>ROUND(D2*G2, 0)</f>
        <v>0</v>
      </c>
    </row>
    <row r="4" spans="1:9" ht="63.75">
      <c r="A4" s="399">
        <v>2</v>
      </c>
      <c r="B4" s="400" t="s">
        <v>1869</v>
      </c>
      <c r="C4" s="400" t="s">
        <v>1870</v>
      </c>
      <c r="D4" s="401">
        <v>62</v>
      </c>
      <c r="E4" s="402" t="s">
        <v>127</v>
      </c>
      <c r="H4" s="401">
        <f>ROUND(D4*F4, 0)</f>
        <v>0</v>
      </c>
      <c r="I4" s="401">
        <f>ROUND(D4*G4, 0)</f>
        <v>0</v>
      </c>
    </row>
    <row r="6" spans="1:9" ht="63.75">
      <c r="A6" s="399">
        <v>3</v>
      </c>
      <c r="B6" s="400" t="s">
        <v>1871</v>
      </c>
      <c r="C6" s="400" t="s">
        <v>1872</v>
      </c>
      <c r="D6" s="401">
        <v>68</v>
      </c>
      <c r="E6" s="402" t="s">
        <v>127</v>
      </c>
      <c r="H6" s="401">
        <f>ROUND(D6*F6, 0)</f>
        <v>0</v>
      </c>
      <c r="I6" s="401">
        <f>ROUND(D6*G6, 0)</f>
        <v>0</v>
      </c>
    </row>
    <row r="8" spans="1:9" ht="51">
      <c r="A8" s="399">
        <v>4</v>
      </c>
      <c r="B8" s="400" t="s">
        <v>1873</v>
      </c>
      <c r="C8" s="400" t="s">
        <v>1874</v>
      </c>
      <c r="D8" s="401">
        <v>8</v>
      </c>
      <c r="E8" s="402" t="s">
        <v>16</v>
      </c>
      <c r="H8" s="401">
        <f>ROUND(D8*F8, 0)</f>
        <v>0</v>
      </c>
      <c r="I8" s="401">
        <f>ROUND(D8*G8, 0)</f>
        <v>0</v>
      </c>
    </row>
    <row r="10" spans="1:9" ht="63.75">
      <c r="A10" s="399">
        <v>5</v>
      </c>
      <c r="B10" s="400" t="s">
        <v>1875</v>
      </c>
      <c r="C10" s="400" t="s">
        <v>1876</v>
      </c>
      <c r="D10" s="401">
        <v>1</v>
      </c>
      <c r="E10" s="402" t="s">
        <v>16</v>
      </c>
      <c r="H10" s="401">
        <f>ROUND(D10*F10, 0)</f>
        <v>0</v>
      </c>
      <c r="I10" s="401">
        <f>ROUND(D10*G10, 0)</f>
        <v>0</v>
      </c>
    </row>
    <row r="12" spans="1:9" ht="76.5">
      <c r="A12" s="399">
        <v>6</v>
      </c>
      <c r="B12" s="400" t="s">
        <v>1877</v>
      </c>
      <c r="C12" s="400" t="s">
        <v>1878</v>
      </c>
      <c r="D12" s="401">
        <v>201</v>
      </c>
      <c r="E12" s="402" t="s">
        <v>127</v>
      </c>
      <c r="H12" s="401">
        <f>ROUND(D12*F12, 0)</f>
        <v>0</v>
      </c>
      <c r="I12" s="401">
        <f>ROUND(D12*G12, 0)</f>
        <v>0</v>
      </c>
    </row>
    <row r="14" spans="1:9" ht="63.75">
      <c r="A14" s="399">
        <v>7</v>
      </c>
      <c r="B14" s="400" t="s">
        <v>1879</v>
      </c>
      <c r="C14" s="400" t="s">
        <v>1880</v>
      </c>
      <c r="D14" s="401">
        <v>3</v>
      </c>
      <c r="E14" s="402" t="s">
        <v>16</v>
      </c>
      <c r="H14" s="401">
        <f>ROUND(D14*F14, 0)</f>
        <v>0</v>
      </c>
      <c r="I14" s="401">
        <f>ROUND(D14*G14, 0)</f>
        <v>0</v>
      </c>
    </row>
    <row r="16" spans="1:9" ht="63.75">
      <c r="A16" s="399">
        <v>8</v>
      </c>
      <c r="B16" s="400" t="s">
        <v>1881</v>
      </c>
      <c r="C16" s="400" t="s">
        <v>1882</v>
      </c>
      <c r="D16" s="401">
        <v>15</v>
      </c>
      <c r="E16" s="402" t="s">
        <v>16</v>
      </c>
      <c r="H16" s="401">
        <f>ROUND(D16*F16, 0)</f>
        <v>0</v>
      </c>
      <c r="I16" s="401">
        <f>ROUND(D16*G16, 0)</f>
        <v>0</v>
      </c>
    </row>
    <row r="18" spans="1:9" ht="51">
      <c r="A18" s="399">
        <v>9</v>
      </c>
      <c r="B18" s="400" t="s">
        <v>1883</v>
      </c>
      <c r="C18" s="400" t="s">
        <v>1884</v>
      </c>
      <c r="D18" s="401">
        <v>15</v>
      </c>
      <c r="E18" s="402" t="s">
        <v>16</v>
      </c>
      <c r="H18" s="401">
        <f>ROUND(D18*F18, 0)</f>
        <v>0</v>
      </c>
      <c r="I18" s="401">
        <f>ROUND(D18*G18, 0)</f>
        <v>0</v>
      </c>
    </row>
    <row r="20" spans="1:9" ht="51">
      <c r="A20" s="399">
        <v>10</v>
      </c>
      <c r="B20" s="400" t="s">
        <v>1885</v>
      </c>
      <c r="C20" s="400" t="s">
        <v>1886</v>
      </c>
      <c r="D20" s="401">
        <v>15</v>
      </c>
      <c r="E20" s="402" t="s">
        <v>16</v>
      </c>
      <c r="H20" s="401">
        <f>ROUND(D20*F20, 0)</f>
        <v>0</v>
      </c>
      <c r="I20" s="401">
        <f>ROUND(D20*G20, 0)</f>
        <v>0</v>
      </c>
    </row>
    <row r="22" spans="1:9" ht="65.25">
      <c r="A22" s="399">
        <v>11</v>
      </c>
      <c r="B22" s="400" t="s">
        <v>1887</v>
      </c>
      <c r="C22" s="400" t="s">
        <v>1888</v>
      </c>
      <c r="D22" s="401">
        <v>2</v>
      </c>
      <c r="E22" s="402" t="s">
        <v>49</v>
      </c>
      <c r="H22" s="401">
        <f>ROUND(D22*F22, 0)</f>
        <v>0</v>
      </c>
      <c r="I22" s="401">
        <f>ROUND(D22*G22, 0)</f>
        <v>0</v>
      </c>
    </row>
    <row r="24" spans="1:9" ht="63.75">
      <c r="A24" s="399">
        <v>12</v>
      </c>
      <c r="B24" s="400" t="s">
        <v>1889</v>
      </c>
      <c r="C24" s="400" t="s">
        <v>1890</v>
      </c>
      <c r="D24" s="401">
        <v>1</v>
      </c>
      <c r="E24" s="402" t="s">
        <v>16</v>
      </c>
      <c r="H24" s="401">
        <f>ROUND(D24*F24, 0)</f>
        <v>0</v>
      </c>
      <c r="I24" s="401">
        <f>ROUND(D24*G24, 0)</f>
        <v>0</v>
      </c>
    </row>
    <row r="26" spans="1:9" ht="63.75">
      <c r="A26" s="399">
        <v>13</v>
      </c>
      <c r="B26" s="400" t="s">
        <v>1891</v>
      </c>
      <c r="C26" s="400" t="s">
        <v>1892</v>
      </c>
      <c r="D26" s="401">
        <v>5</v>
      </c>
      <c r="E26" s="402" t="s">
        <v>16</v>
      </c>
      <c r="H26" s="401">
        <f>ROUND(D26*F26, 0)</f>
        <v>0</v>
      </c>
      <c r="I26" s="401">
        <f>ROUND(D26*G26, 0)</f>
        <v>0</v>
      </c>
    </row>
    <row r="28" spans="1:9" ht="51">
      <c r="A28" s="399">
        <v>14</v>
      </c>
      <c r="B28" s="400" t="s">
        <v>1893</v>
      </c>
      <c r="C28" s="400" t="s">
        <v>1894</v>
      </c>
      <c r="D28" s="401">
        <v>10</v>
      </c>
      <c r="E28" s="402" t="s">
        <v>16</v>
      </c>
      <c r="H28" s="401">
        <f>ROUND(D28*F28, 0)</f>
        <v>0</v>
      </c>
      <c r="I28" s="401">
        <f>ROUND(D28*G28, 0)</f>
        <v>0</v>
      </c>
    </row>
    <row r="30" spans="1:9" ht="25.5">
      <c r="A30" s="399">
        <v>15</v>
      </c>
      <c r="B30" s="400" t="s">
        <v>1895</v>
      </c>
      <c r="C30" s="400" t="s">
        <v>1896</v>
      </c>
      <c r="D30" s="401">
        <v>331</v>
      </c>
      <c r="E30" s="402" t="s">
        <v>127</v>
      </c>
      <c r="H30" s="401">
        <f>ROUND(D30*F30, 0)</f>
        <v>0</v>
      </c>
      <c r="I30" s="401">
        <f>ROUND(D30*G30, 0)</f>
        <v>0</v>
      </c>
    </row>
    <row r="32" spans="1:9" ht="76.5">
      <c r="A32" s="399">
        <v>16</v>
      </c>
      <c r="B32" s="400" t="s">
        <v>1897</v>
      </c>
      <c r="C32" s="400" t="s">
        <v>1898</v>
      </c>
      <c r="D32" s="401">
        <v>40</v>
      </c>
      <c r="E32" s="402" t="s">
        <v>127</v>
      </c>
      <c r="H32" s="401">
        <f>ROUND(D32*F32, 0)</f>
        <v>0</v>
      </c>
      <c r="I32" s="401">
        <f>ROUND(D32*G32, 0)</f>
        <v>0</v>
      </c>
    </row>
    <row r="34" spans="1:9" s="403" customFormat="1">
      <c r="A34" s="395"/>
      <c r="B34" s="396"/>
      <c r="C34" s="396" t="s">
        <v>25</v>
      </c>
      <c r="D34" s="397"/>
      <c r="E34" s="396"/>
      <c r="F34" s="397"/>
      <c r="G34" s="397"/>
      <c r="H34" s="397">
        <f>ROUND(SUM(H2:H33),0)</f>
        <v>0</v>
      </c>
      <c r="I34" s="397">
        <f>ROUND(SUM(I2:I33),0)</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 CE,bold"&amp;10 Közműcsatorna-építés</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F4" sqref="F4"/>
    </sheetView>
  </sheetViews>
  <sheetFormatPr defaultRowHeight="12.75"/>
  <cols>
    <col min="1" max="1" width="4.85546875" style="399" customWidth="1"/>
    <col min="2" max="2" width="10.42578125" style="402" customWidth="1"/>
    <col min="3" max="3" width="41.85546875" style="402" customWidth="1"/>
    <col min="4" max="4" width="7.5703125" style="401" customWidth="1"/>
    <col min="5" max="5" width="7.5703125" style="402" customWidth="1"/>
    <col min="6" max="7" width="9.28515625" style="401" customWidth="1"/>
    <col min="8" max="9" width="11.5703125" style="401" customWidth="1"/>
    <col min="10" max="10" width="17.85546875" style="402" customWidth="1"/>
    <col min="11" max="16384" width="9.140625" style="402"/>
  </cols>
  <sheetData>
    <row r="1" spans="1:9" s="398" customFormat="1" ht="25.5">
      <c r="A1" s="395" t="s">
        <v>3</v>
      </c>
      <c r="B1" s="396" t="s">
        <v>4</v>
      </c>
      <c r="C1" s="396" t="s">
        <v>5</v>
      </c>
      <c r="D1" s="397" t="s">
        <v>6</v>
      </c>
      <c r="E1" s="396" t="s">
        <v>7</v>
      </c>
      <c r="F1" s="397" t="s">
        <v>8</v>
      </c>
      <c r="G1" s="397" t="s">
        <v>9</v>
      </c>
      <c r="H1" s="397" t="s">
        <v>10</v>
      </c>
      <c r="I1" s="397" t="s">
        <v>11</v>
      </c>
    </row>
    <row r="2" spans="1:9" ht="63.75">
      <c r="A2" s="399">
        <v>1</v>
      </c>
      <c r="B2" s="400" t="s">
        <v>1899</v>
      </c>
      <c r="C2" s="400" t="s">
        <v>1900</v>
      </c>
      <c r="D2" s="401">
        <v>28</v>
      </c>
      <c r="E2" s="402" t="s">
        <v>127</v>
      </c>
      <c r="H2" s="401">
        <f>ROUND(D2*F2, 0)</f>
        <v>0</v>
      </c>
      <c r="I2" s="401">
        <f>ROUND(D2*G2, 0)</f>
        <v>0</v>
      </c>
    </row>
    <row r="4" spans="1:9" ht="51">
      <c r="A4" s="399">
        <v>2</v>
      </c>
      <c r="B4" s="400" t="s">
        <v>1901</v>
      </c>
      <c r="C4" s="400" t="s">
        <v>1902</v>
      </c>
      <c r="D4" s="401">
        <v>1</v>
      </c>
      <c r="E4" s="402" t="s">
        <v>16</v>
      </c>
      <c r="H4" s="401">
        <f>ROUND(D4*F4, 0)</f>
        <v>0</v>
      </c>
      <c r="I4" s="401">
        <f>ROUND(D4*G4, 0)</f>
        <v>0</v>
      </c>
    </row>
    <row r="5" spans="1:9">
      <c r="C5" s="404"/>
    </row>
    <row r="6" spans="1:9" ht="89.25">
      <c r="A6" s="399">
        <v>3</v>
      </c>
      <c r="B6" s="400" t="s">
        <v>1903</v>
      </c>
      <c r="C6" s="404" t="s">
        <v>1904</v>
      </c>
      <c r="D6" s="401">
        <v>2</v>
      </c>
      <c r="E6" s="402" t="s">
        <v>16</v>
      </c>
      <c r="H6" s="401">
        <f>ROUND(D6*F6, 0)</f>
        <v>0</v>
      </c>
      <c r="I6" s="401">
        <f>ROUND(D6*G6, 0)</f>
        <v>0</v>
      </c>
    </row>
    <row r="7" spans="1:9">
      <c r="C7" s="404"/>
    </row>
    <row r="8" spans="1:9" ht="89.25">
      <c r="A8" s="399">
        <v>4</v>
      </c>
      <c r="B8" s="400" t="s">
        <v>1905</v>
      </c>
      <c r="C8" s="404" t="s">
        <v>1906</v>
      </c>
      <c r="D8" s="401">
        <v>1</v>
      </c>
      <c r="E8" s="402" t="s">
        <v>16</v>
      </c>
      <c r="H8" s="401">
        <f>ROUND(D8*F8, 0)</f>
        <v>0</v>
      </c>
      <c r="I8" s="401">
        <f>ROUND(D8*G8, 0)</f>
        <v>0</v>
      </c>
    </row>
    <row r="10" spans="1:9" ht="25.5">
      <c r="A10" s="399">
        <v>5</v>
      </c>
      <c r="B10" s="400" t="s">
        <v>1907</v>
      </c>
      <c r="C10" s="400" t="s">
        <v>1908</v>
      </c>
      <c r="D10" s="401">
        <v>28</v>
      </c>
      <c r="E10" s="402" t="s">
        <v>127</v>
      </c>
      <c r="H10" s="401">
        <f>ROUND(D10*F10, 0)</f>
        <v>0</v>
      </c>
      <c r="I10" s="401">
        <f>ROUND(D10*G10, 0)</f>
        <v>0</v>
      </c>
    </row>
    <row r="12" spans="1:9" s="403" customFormat="1">
      <c r="A12" s="395"/>
      <c r="B12" s="396"/>
      <c r="C12" s="396" t="s">
        <v>25</v>
      </c>
      <c r="D12" s="397"/>
      <c r="E12" s="396"/>
      <c r="F12" s="397"/>
      <c r="G12" s="397"/>
      <c r="H12" s="397">
        <f>ROUND(SUM(H2:H11),0)</f>
        <v>0</v>
      </c>
      <c r="I12" s="397">
        <f>ROUND(SUM(I2:I11),0)</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 CE,bold"&amp;10 Közműcsővezetékek és -szerelvények szerelése</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L6" sqref="L6"/>
    </sheetView>
  </sheetViews>
  <sheetFormatPr defaultRowHeight="12.75"/>
  <cols>
    <col min="1" max="1" width="4.85546875" style="399" customWidth="1"/>
    <col min="2" max="2" width="10.42578125" style="402" customWidth="1"/>
    <col min="3" max="3" width="41.85546875" style="402" customWidth="1"/>
    <col min="4" max="4" width="7.5703125" style="401" customWidth="1"/>
    <col min="5" max="5" width="7.5703125" style="402" customWidth="1"/>
    <col min="6" max="7" width="9.28515625" style="401" customWidth="1"/>
    <col min="8" max="9" width="11.5703125" style="401" customWidth="1"/>
    <col min="10" max="10" width="17.85546875" style="402" customWidth="1"/>
    <col min="11" max="16384" width="9.140625" style="402"/>
  </cols>
  <sheetData>
    <row r="1" spans="1:9" s="398" customFormat="1" ht="25.5">
      <c r="A1" s="395" t="s">
        <v>3</v>
      </c>
      <c r="B1" s="396" t="s">
        <v>4</v>
      </c>
      <c r="C1" s="396" t="s">
        <v>5</v>
      </c>
      <c r="D1" s="397" t="s">
        <v>6</v>
      </c>
      <c r="E1" s="396" t="s">
        <v>7</v>
      </c>
      <c r="F1" s="397" t="s">
        <v>8</v>
      </c>
      <c r="G1" s="397" t="s">
        <v>9</v>
      </c>
      <c r="H1" s="397" t="s">
        <v>10</v>
      </c>
      <c r="I1" s="397" t="s">
        <v>11</v>
      </c>
    </row>
    <row r="2" spans="1:9" ht="38.25">
      <c r="A2" s="399">
        <v>1</v>
      </c>
      <c r="B2" s="400" t="s">
        <v>1909</v>
      </c>
      <c r="C2" s="400" t="s">
        <v>1910</v>
      </c>
      <c r="D2" s="401">
        <v>70</v>
      </c>
      <c r="E2" s="402" t="s">
        <v>49</v>
      </c>
      <c r="H2" s="401">
        <f>ROUND(D2*F2, 0)</f>
        <v>0</v>
      </c>
      <c r="I2" s="401">
        <f>ROUND(D2*G2, 0)</f>
        <v>0</v>
      </c>
    </row>
    <row r="4" spans="1:9" ht="63.75">
      <c r="A4" s="399">
        <v>2</v>
      </c>
      <c r="B4" s="400" t="s">
        <v>1911</v>
      </c>
      <c r="C4" s="400" t="s">
        <v>1912</v>
      </c>
      <c r="D4" s="401">
        <v>12.2</v>
      </c>
      <c r="E4" s="402" t="s">
        <v>49</v>
      </c>
      <c r="H4" s="401">
        <f>ROUND(D4*F4, 0)</f>
        <v>0</v>
      </c>
      <c r="I4" s="401">
        <f>ROUND(D4*G4, 0)</f>
        <v>0</v>
      </c>
    </row>
    <row r="6" spans="1:9" ht="51">
      <c r="A6" s="399">
        <v>3</v>
      </c>
      <c r="B6" s="400" t="s">
        <v>1913</v>
      </c>
      <c r="C6" s="400" t="s">
        <v>1914</v>
      </c>
      <c r="D6" s="401">
        <v>22.8</v>
      </c>
      <c r="E6" s="402" t="s">
        <v>49</v>
      </c>
      <c r="H6" s="401">
        <f>ROUND(D6*F6, 0)</f>
        <v>0</v>
      </c>
      <c r="I6" s="401">
        <f>ROUND(D6*G6, 0)</f>
        <v>0</v>
      </c>
    </row>
    <row r="8" spans="1:9" s="403" customFormat="1">
      <c r="A8" s="395"/>
      <c r="B8" s="396"/>
      <c r="C8" s="396" t="s">
        <v>25</v>
      </c>
      <c r="D8" s="397"/>
      <c r="E8" s="396"/>
      <c r="F8" s="397"/>
      <c r="G8" s="397"/>
      <c r="H8" s="397">
        <f>ROUND(SUM(H2:H7),0)</f>
        <v>0</v>
      </c>
      <c r="I8" s="397">
        <f>ROUND(SUM(I2:I7),0)</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 CE,bold"&amp;10 Útburkolatalap és makadámburkolat készítése</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G6" sqref="G6"/>
    </sheetView>
  </sheetViews>
  <sheetFormatPr defaultRowHeight="12.75"/>
  <cols>
    <col min="1" max="1" width="4.85546875" style="399" customWidth="1"/>
    <col min="2" max="2" width="10.42578125" style="402" customWidth="1"/>
    <col min="3" max="3" width="41.85546875" style="402" customWidth="1"/>
    <col min="4" max="4" width="7.5703125" style="401" customWidth="1"/>
    <col min="5" max="5" width="7.5703125" style="402" customWidth="1"/>
    <col min="6" max="7" width="9.28515625" style="401" customWidth="1"/>
    <col min="8" max="9" width="11.5703125" style="401" customWidth="1"/>
    <col min="10" max="10" width="17.85546875" style="402" customWidth="1"/>
    <col min="11" max="16384" width="9.140625" style="402"/>
  </cols>
  <sheetData>
    <row r="1" spans="1:9" s="398" customFormat="1" ht="25.5">
      <c r="A1" s="395" t="s">
        <v>3</v>
      </c>
      <c r="B1" s="396" t="s">
        <v>4</v>
      </c>
      <c r="C1" s="396" t="s">
        <v>5</v>
      </c>
      <c r="D1" s="397" t="s">
        <v>6</v>
      </c>
      <c r="E1" s="396" t="s">
        <v>7</v>
      </c>
      <c r="F1" s="397" t="s">
        <v>8</v>
      </c>
      <c r="G1" s="397" t="s">
        <v>9</v>
      </c>
      <c r="H1" s="397" t="s">
        <v>10</v>
      </c>
      <c r="I1" s="397" t="s">
        <v>11</v>
      </c>
    </row>
    <row r="2" spans="1:9" ht="25.5">
      <c r="A2" s="399">
        <v>1</v>
      </c>
      <c r="B2" s="400" t="s">
        <v>1915</v>
      </c>
      <c r="C2" s="400" t="s">
        <v>1916</v>
      </c>
      <c r="D2" s="401">
        <v>100</v>
      </c>
      <c r="E2" s="402" t="s">
        <v>21</v>
      </c>
      <c r="H2" s="401">
        <f>D2*F2</f>
        <v>0</v>
      </c>
      <c r="I2" s="401">
        <f>D2*G2</f>
        <v>0</v>
      </c>
    </row>
    <row r="4" spans="1:9" ht="90.75">
      <c r="A4" s="399">
        <v>2</v>
      </c>
      <c r="B4" s="400" t="s">
        <v>1917</v>
      </c>
      <c r="C4" s="404" t="s">
        <v>1918</v>
      </c>
      <c r="D4" s="401">
        <v>300</v>
      </c>
      <c r="E4" s="402" t="s">
        <v>127</v>
      </c>
      <c r="H4" s="401">
        <f>D4*F4</f>
        <v>0</v>
      </c>
      <c r="I4" s="401">
        <f>D4*G4</f>
        <v>0</v>
      </c>
    </row>
    <row r="6" spans="1:9" ht="76.5">
      <c r="A6" s="399">
        <v>3</v>
      </c>
      <c r="B6" s="400" t="s">
        <v>1919</v>
      </c>
      <c r="C6" s="400" t="s">
        <v>1920</v>
      </c>
      <c r="D6" s="401">
        <v>1410</v>
      </c>
      <c r="E6" s="402" t="s">
        <v>21</v>
      </c>
      <c r="H6" s="401">
        <f>D6*F6</f>
        <v>0</v>
      </c>
      <c r="I6" s="401">
        <f>D6*G6</f>
        <v>0</v>
      </c>
    </row>
    <row r="8" spans="1:9" s="403" customFormat="1">
      <c r="A8" s="395"/>
      <c r="B8" s="396"/>
      <c r="C8" s="396" t="s">
        <v>25</v>
      </c>
      <c r="D8" s="397"/>
      <c r="E8" s="396"/>
      <c r="F8" s="397"/>
      <c r="G8" s="397"/>
      <c r="H8" s="397">
        <f>ROUND(SUM(H2:H7),0)</f>
        <v>0</v>
      </c>
      <c r="I8" s="397">
        <f>ROUND(SUM(I2:I7),0)</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 CE,bold"&amp;10 Kőburkolat készítése</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I3" sqref="I3"/>
    </sheetView>
  </sheetViews>
  <sheetFormatPr defaultRowHeight="12.75"/>
  <cols>
    <col min="1" max="1" width="4.85546875" style="399" customWidth="1"/>
    <col min="2" max="2" width="10.42578125" style="402" customWidth="1"/>
    <col min="3" max="3" width="41.85546875" style="402" customWidth="1"/>
    <col min="4" max="4" width="7.5703125" style="401" customWidth="1"/>
    <col min="5" max="5" width="7.5703125" style="402" customWidth="1"/>
    <col min="6" max="7" width="9.28515625" style="401" customWidth="1"/>
    <col min="8" max="9" width="11.5703125" style="401" customWidth="1"/>
    <col min="10" max="10" width="17.85546875" style="402" customWidth="1"/>
    <col min="11" max="16384" width="9.140625" style="402"/>
  </cols>
  <sheetData>
    <row r="1" spans="1:9" s="398" customFormat="1" ht="25.5">
      <c r="A1" s="395" t="s">
        <v>3</v>
      </c>
      <c r="B1" s="396" t="s">
        <v>4</v>
      </c>
      <c r="C1" s="396" t="s">
        <v>5</v>
      </c>
      <c r="D1" s="397" t="s">
        <v>6</v>
      </c>
      <c r="E1" s="396" t="s">
        <v>7</v>
      </c>
      <c r="F1" s="397" t="s">
        <v>8</v>
      </c>
      <c r="G1" s="397" t="s">
        <v>9</v>
      </c>
      <c r="H1" s="397" t="s">
        <v>10</v>
      </c>
      <c r="I1" s="397" t="s">
        <v>11</v>
      </c>
    </row>
    <row r="2" spans="1:9" ht="102">
      <c r="A2" s="399">
        <v>1</v>
      </c>
      <c r="B2" s="400" t="s">
        <v>1921</v>
      </c>
      <c r="C2" s="404" t="s">
        <v>1922</v>
      </c>
      <c r="D2" s="401">
        <v>6.84</v>
      </c>
      <c r="E2" s="402" t="s">
        <v>49</v>
      </c>
      <c r="H2" s="401">
        <f>D2*F2</f>
        <v>0</v>
      </c>
      <c r="I2" s="401">
        <f>D2*G2</f>
        <v>0</v>
      </c>
    </row>
    <row r="4" spans="1:9" s="403" customFormat="1">
      <c r="A4" s="395"/>
      <c r="B4" s="396"/>
      <c r="C4" s="396" t="s">
        <v>25</v>
      </c>
      <c r="D4" s="397"/>
      <c r="E4" s="396"/>
      <c r="F4" s="397"/>
      <c r="G4" s="397"/>
      <c r="H4" s="397">
        <f>ROUND(SUM(H2:H3),0)</f>
        <v>0</v>
      </c>
      <c r="I4" s="397">
        <f>ROUND(SUM(I2:I3),0)</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 CE,bold"&amp;10 Bitumenes alap és makadámburkolat készítése</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I3" sqref="I3"/>
    </sheetView>
  </sheetViews>
  <sheetFormatPr defaultRowHeight="12.75"/>
  <cols>
    <col min="1" max="1" width="4.85546875" style="399" customWidth="1"/>
    <col min="2" max="2" width="10.42578125" style="402" customWidth="1"/>
    <col min="3" max="3" width="41.85546875" style="402" customWidth="1"/>
    <col min="4" max="4" width="7.5703125" style="401" customWidth="1"/>
    <col min="5" max="5" width="7.5703125" style="402" customWidth="1"/>
    <col min="6" max="7" width="9.28515625" style="401" customWidth="1"/>
    <col min="8" max="9" width="11.5703125" style="401" customWidth="1"/>
    <col min="10" max="10" width="17.85546875" style="402" customWidth="1"/>
    <col min="11" max="16384" width="9.140625" style="402"/>
  </cols>
  <sheetData>
    <row r="1" spans="1:9" s="398" customFormat="1" ht="25.5">
      <c r="A1" s="395" t="s">
        <v>3</v>
      </c>
      <c r="B1" s="396" t="s">
        <v>4</v>
      </c>
      <c r="C1" s="396" t="s">
        <v>5</v>
      </c>
      <c r="D1" s="397" t="s">
        <v>6</v>
      </c>
      <c r="E1" s="396" t="s">
        <v>7</v>
      </c>
      <c r="F1" s="397" t="s">
        <v>8</v>
      </c>
      <c r="G1" s="397" t="s">
        <v>9</v>
      </c>
      <c r="H1" s="397" t="s">
        <v>10</v>
      </c>
      <c r="I1" s="397" t="s">
        <v>11</v>
      </c>
    </row>
    <row r="2" spans="1:9" ht="92.25">
      <c r="A2" s="399">
        <v>1</v>
      </c>
      <c r="B2" s="400" t="s">
        <v>1923</v>
      </c>
      <c r="C2" s="404" t="s">
        <v>1924</v>
      </c>
      <c r="D2" s="401">
        <v>1</v>
      </c>
      <c r="E2" s="402" t="s">
        <v>16</v>
      </c>
      <c r="H2" s="401">
        <f>D2*F2</f>
        <v>0</v>
      </c>
      <c r="I2" s="401">
        <f>D2*G2</f>
        <v>0</v>
      </c>
    </row>
    <row r="4" spans="1:9" s="403" customFormat="1">
      <c r="A4" s="395"/>
      <c r="B4" s="396"/>
      <c r="C4" s="396" t="s">
        <v>25</v>
      </c>
      <c r="D4" s="397"/>
      <c r="E4" s="396"/>
      <c r="F4" s="397"/>
      <c r="G4" s="397"/>
      <c r="H4" s="397">
        <f>ROUND(SUM(H2:H3),0)</f>
        <v>0</v>
      </c>
      <c r="I4" s="397">
        <f>ROUND(SUM(I2:I3),0)</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 CE,bold"&amp;10 Épületgépészeti szerelvények és berendezések szerelése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heetViews>
  <sheetFormatPr defaultRowHeight="12.7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c r="A1" s="7" t="s">
        <v>3</v>
      </c>
      <c r="B1" s="3" t="s">
        <v>4</v>
      </c>
      <c r="C1" s="3" t="s">
        <v>5</v>
      </c>
      <c r="D1" s="5" t="s">
        <v>6</v>
      </c>
      <c r="E1" s="3" t="s">
        <v>7</v>
      </c>
      <c r="F1" s="5" t="s">
        <v>8</v>
      </c>
      <c r="G1" s="5" t="s">
        <v>9</v>
      </c>
      <c r="H1" s="5" t="s">
        <v>10</v>
      </c>
      <c r="I1" s="5" t="s">
        <v>11</v>
      </c>
    </row>
    <row r="2" spans="1:9" ht="65.25">
      <c r="A2" s="8">
        <v>1</v>
      </c>
      <c r="B2" s="1" t="s">
        <v>66</v>
      </c>
      <c r="C2" s="2" t="s">
        <v>68</v>
      </c>
      <c r="D2" s="6">
        <v>3.2</v>
      </c>
      <c r="E2" s="1" t="s">
        <v>49</v>
      </c>
      <c r="F2" s="6">
        <v>0</v>
      </c>
      <c r="G2" s="6">
        <v>0</v>
      </c>
      <c r="H2" s="6">
        <f>ROUND(D2*F2, 0)</f>
        <v>0</v>
      </c>
      <c r="I2" s="6">
        <f>ROUND(D2*G2, 0)</f>
        <v>0</v>
      </c>
    </row>
    <row r="4" spans="1:9" ht="65.25">
      <c r="A4" s="8">
        <v>2</v>
      </c>
      <c r="B4" s="1" t="s">
        <v>67</v>
      </c>
      <c r="C4" s="2" t="s">
        <v>69</v>
      </c>
      <c r="D4" s="6">
        <v>0.5</v>
      </c>
      <c r="E4" s="1" t="s">
        <v>49</v>
      </c>
      <c r="F4" s="6">
        <v>0</v>
      </c>
      <c r="G4" s="6">
        <v>0</v>
      </c>
      <c r="H4" s="6">
        <f>ROUND(D4*F4, 0)</f>
        <v>0</v>
      </c>
      <c r="I4" s="6">
        <f>ROUND(D4*G4, 0)</f>
        <v>0</v>
      </c>
    </row>
    <row r="6" spans="1:9" s="9" customFormat="1">
      <c r="A6" s="7"/>
      <c r="B6" s="3"/>
      <c r="C6" s="3" t="s">
        <v>25</v>
      </c>
      <c r="D6" s="5"/>
      <c r="E6" s="3"/>
      <c r="F6" s="5"/>
      <c r="G6" s="5"/>
      <c r="H6" s="5">
        <f>ROUND(SUM(H2:H5),0)</f>
        <v>0</v>
      </c>
      <c r="I6" s="5">
        <f>ROUND(SUM(I2:I5),0)</f>
        <v>0</v>
      </c>
    </row>
  </sheetData>
  <pageMargins left="0.2361111111111111" right="0.2361111111111111" top="0.69444444444444442" bottom="0.69444444444444442" header="0.41666666666666669" footer="0.41666666666666669"/>
  <pageSetup paperSize="9" orientation="portrait" useFirstPageNumber="1" verticalDpi="0" r:id="rId1"/>
  <headerFooter>
    <oddHeader>&amp;L&amp;"Times New Roman CE,bold"&amp;10 Síkalapozás</oddHead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C17" sqref="C17:D17"/>
    </sheetView>
  </sheetViews>
  <sheetFormatPr defaultRowHeight="15"/>
  <cols>
    <col min="2" max="2" width="27.42578125" customWidth="1"/>
    <col min="3" max="3" width="21.85546875" customWidth="1"/>
    <col min="4" max="4" width="13.7109375" customWidth="1"/>
  </cols>
  <sheetData>
    <row r="1" spans="1:4" ht="15.75">
      <c r="A1" s="406" t="s">
        <v>1925</v>
      </c>
      <c r="B1" s="406"/>
      <c r="C1" s="406" t="s">
        <v>632</v>
      </c>
      <c r="D1" s="406"/>
    </row>
    <row r="2" spans="1:4" ht="15.75">
      <c r="A2" s="406" t="s">
        <v>1926</v>
      </c>
      <c r="B2" s="406"/>
      <c r="C2" s="406" t="s">
        <v>632</v>
      </c>
      <c r="D2" s="406"/>
    </row>
    <row r="3" spans="1:4" ht="15.75">
      <c r="A3" s="406" t="s">
        <v>634</v>
      </c>
      <c r="B3" s="406"/>
      <c r="C3" s="406" t="s">
        <v>1927</v>
      </c>
      <c r="D3" s="406"/>
    </row>
    <row r="4" spans="1:4" ht="15.75">
      <c r="A4" s="406" t="s">
        <v>1928</v>
      </c>
      <c r="B4" s="406"/>
      <c r="C4" s="406" t="s">
        <v>637</v>
      </c>
      <c r="D4" s="406"/>
    </row>
    <row r="5" spans="1:4" ht="15.75">
      <c r="A5" s="406" t="s">
        <v>632</v>
      </c>
      <c r="B5" s="406"/>
      <c r="C5" s="406" t="s">
        <v>638</v>
      </c>
      <c r="D5" s="406"/>
    </row>
    <row r="6" spans="1:4" ht="15.75">
      <c r="A6" s="406" t="s">
        <v>632</v>
      </c>
      <c r="B6" s="406"/>
      <c r="C6" s="406" t="s">
        <v>639</v>
      </c>
      <c r="D6" s="406"/>
    </row>
    <row r="7" spans="1:4" ht="15.75">
      <c r="A7" s="406" t="s">
        <v>640</v>
      </c>
      <c r="B7" s="406"/>
      <c r="C7" s="406" t="s">
        <v>641</v>
      </c>
      <c r="D7" s="406"/>
    </row>
    <row r="8" spans="1:4" ht="15.75">
      <c r="A8" s="406" t="s">
        <v>1926</v>
      </c>
      <c r="B8" s="406"/>
      <c r="C8" s="406"/>
      <c r="D8" s="406"/>
    </row>
    <row r="9" spans="1:4" ht="15.75">
      <c r="A9" s="406" t="s">
        <v>1929</v>
      </c>
      <c r="B9" s="406"/>
      <c r="C9" s="406"/>
      <c r="D9" s="406"/>
    </row>
    <row r="10" spans="1:4" ht="15.75">
      <c r="A10" s="406"/>
      <c r="B10" s="406"/>
      <c r="C10" s="406"/>
      <c r="D10" s="406"/>
    </row>
    <row r="11" spans="1:4" ht="15.75">
      <c r="A11" s="406"/>
      <c r="B11" s="406"/>
      <c r="C11" s="406"/>
      <c r="D11" s="406"/>
    </row>
    <row r="12" spans="1:4" ht="15.75">
      <c r="A12" s="406" t="s">
        <v>1930</v>
      </c>
      <c r="B12" s="406"/>
      <c r="C12" s="406"/>
      <c r="D12" s="406"/>
    </row>
    <row r="13" spans="1:4" ht="15.75">
      <c r="A13" s="406"/>
      <c r="B13" s="406"/>
      <c r="C13" s="406"/>
      <c r="D13" s="406"/>
    </row>
    <row r="14" spans="1:4" ht="15.75">
      <c r="A14" s="529" t="s">
        <v>646</v>
      </c>
      <c r="B14" s="535"/>
      <c r="C14" s="535"/>
      <c r="D14" s="535"/>
    </row>
    <row r="15" spans="1:4" ht="15.75">
      <c r="A15" s="16" t="s">
        <v>647</v>
      </c>
      <c r="B15" s="16"/>
      <c r="C15" s="19" t="s">
        <v>648</v>
      </c>
      <c r="D15" s="19" t="s">
        <v>649</v>
      </c>
    </row>
    <row r="16" spans="1:4" ht="15.75">
      <c r="A16" s="16" t="s">
        <v>1931</v>
      </c>
      <c r="B16" s="16"/>
      <c r="C16" s="16">
        <f>'13.0 Fejezet össz'!B7</f>
        <v>0</v>
      </c>
      <c r="D16" s="16">
        <f>'13.0 Fejezet össz'!C7</f>
        <v>0</v>
      </c>
    </row>
    <row r="17" spans="1:4" ht="15.75">
      <c r="A17" s="406" t="s">
        <v>652</v>
      </c>
      <c r="B17" s="406"/>
      <c r="C17" s="530">
        <f>ROUND(C16+D16,0)</f>
        <v>0</v>
      </c>
      <c r="D17" s="530"/>
    </row>
    <row r="18" spans="1:4" ht="15.75">
      <c r="A18" s="16" t="s">
        <v>1932</v>
      </c>
      <c r="B18" s="17">
        <v>0.27</v>
      </c>
      <c r="C18" s="531">
        <f>ROUND(C17*B18,0)</f>
        <v>0</v>
      </c>
      <c r="D18" s="531"/>
    </row>
    <row r="19" spans="1:4" ht="15.75">
      <c r="A19" s="16" t="s">
        <v>654</v>
      </c>
      <c r="B19" s="16"/>
      <c r="C19" s="532">
        <f>ROUND(C17+C18,0)</f>
        <v>0</v>
      </c>
      <c r="D19" s="532"/>
    </row>
  </sheetData>
  <mergeCells count="4">
    <mergeCell ref="A14:D14"/>
    <mergeCell ref="C17:D17"/>
    <mergeCell ref="C18:D18"/>
    <mergeCell ref="C19:D19"/>
  </mergeCell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C7" sqref="C7"/>
    </sheetView>
  </sheetViews>
  <sheetFormatPr defaultRowHeight="15"/>
  <cols>
    <col min="1" max="1" width="29.85546875" customWidth="1"/>
  </cols>
  <sheetData>
    <row r="1" spans="1:3" ht="20.100000000000001" customHeight="1">
      <c r="A1" s="12" t="s">
        <v>1933</v>
      </c>
      <c r="B1" s="13" t="s">
        <v>1</v>
      </c>
      <c r="C1" s="13" t="s">
        <v>2</v>
      </c>
    </row>
    <row r="2" spans="1:3" ht="20.100000000000001" customHeight="1">
      <c r="A2" s="11" t="s">
        <v>1934</v>
      </c>
      <c r="B2" s="427">
        <f>'13.1 Külső táblák'!H5</f>
        <v>0</v>
      </c>
      <c r="C2" s="427">
        <f>'13.1 Külső táblák'!I5</f>
        <v>0</v>
      </c>
    </row>
    <row r="3" spans="1:3" ht="20.100000000000001" customHeight="1">
      <c r="A3" s="11" t="s">
        <v>1935</v>
      </c>
      <c r="B3" s="427">
        <f>'13.2 Belső táblák'!H5</f>
        <v>0</v>
      </c>
      <c r="C3" s="427">
        <f>'13.2 Belső táblák'!I5</f>
        <v>0</v>
      </c>
    </row>
    <row r="4" spans="1:3" ht="20.100000000000001" customHeight="1">
      <c r="A4" s="11" t="s">
        <v>1936</v>
      </c>
      <c r="B4" s="11">
        <f>'13.3 Kommunkikációs akadályment'!H5</f>
        <v>0</v>
      </c>
      <c r="C4" s="11">
        <f>'13.3 Kommunkikációs akadályment'!I5</f>
        <v>0</v>
      </c>
    </row>
    <row r="5" spans="1:3" ht="20.100000000000001" customHeight="1">
      <c r="A5" s="11" t="s">
        <v>1937</v>
      </c>
      <c r="B5" s="427">
        <f>'13.4 Akadálymentes WC ber'!H15</f>
        <v>0</v>
      </c>
      <c r="C5" s="427">
        <f>'13.4 Akadálymentes WC ber'!I15</f>
        <v>0</v>
      </c>
    </row>
    <row r="6" spans="1:3" ht="20.100000000000001" customHeight="1">
      <c r="A6" s="11" t="s">
        <v>1938</v>
      </c>
      <c r="B6" s="427">
        <f>'13.5 Taktilis sávok'!H5</f>
        <v>0</v>
      </c>
      <c r="C6" s="427">
        <f>'13.5 Taktilis sávok'!I5</f>
        <v>0</v>
      </c>
    </row>
    <row r="7" spans="1:3" ht="20.100000000000001" customHeight="1">
      <c r="A7" s="12" t="s">
        <v>630</v>
      </c>
      <c r="B7" s="12">
        <f>ROUND(SUM(B2:B6),0)</f>
        <v>0</v>
      </c>
      <c r="C7" s="12">
        <f>ROUND(SUM(C2:C6), 0)</f>
        <v>0</v>
      </c>
    </row>
  </sheetData>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I3" sqref="I3"/>
    </sheetView>
  </sheetViews>
  <sheetFormatPr defaultRowHeight="15"/>
  <cols>
    <col min="2" max="2" width="6.42578125" customWidth="1"/>
    <col min="3" max="3" width="27" customWidth="1"/>
    <col min="4" max="4" width="8" customWidth="1"/>
  </cols>
  <sheetData>
    <row r="1" spans="1:9" ht="25.5">
      <c r="A1" s="407" t="s">
        <v>3</v>
      </c>
      <c r="B1" s="408" t="s">
        <v>4</v>
      </c>
      <c r="C1" s="409" t="s">
        <v>5</v>
      </c>
      <c r="D1" s="410" t="s">
        <v>6</v>
      </c>
      <c r="E1" s="408" t="s">
        <v>7</v>
      </c>
      <c r="F1" s="411" t="s">
        <v>8</v>
      </c>
      <c r="G1" s="411" t="s">
        <v>9</v>
      </c>
      <c r="H1" s="411" t="s">
        <v>10</v>
      </c>
      <c r="I1" s="411" t="s">
        <v>11</v>
      </c>
    </row>
    <row r="2" spans="1:9">
      <c r="A2" s="563" t="s">
        <v>1939</v>
      </c>
      <c r="B2" s="563"/>
      <c r="C2" s="563"/>
      <c r="D2" s="563"/>
      <c r="E2" s="563"/>
      <c r="F2" s="563"/>
      <c r="G2" s="412"/>
      <c r="H2" s="412"/>
      <c r="I2" s="412"/>
    </row>
    <row r="3" spans="1:9" ht="42.75" customHeight="1">
      <c r="A3" s="420">
        <v>1</v>
      </c>
      <c r="B3" s="414" t="s">
        <v>1940</v>
      </c>
      <c r="C3" s="415" t="s">
        <v>1941</v>
      </c>
      <c r="D3" s="416">
        <v>1</v>
      </c>
      <c r="E3" s="417" t="s">
        <v>16</v>
      </c>
      <c r="F3" s="418">
        <v>0</v>
      </c>
      <c r="G3" s="418">
        <v>0</v>
      </c>
      <c r="H3" s="418">
        <f>ROUND(D3*F3, 0)</f>
        <v>0</v>
      </c>
      <c r="I3" s="418">
        <f>ROUND(D3*G3, 0)</f>
        <v>0</v>
      </c>
    </row>
    <row r="4" spans="1:9" ht="222" customHeight="1">
      <c r="A4" s="420">
        <v>2</v>
      </c>
      <c r="B4" s="414" t="s">
        <v>1942</v>
      </c>
      <c r="C4" s="415" t="s">
        <v>1943</v>
      </c>
      <c r="D4" s="416">
        <v>1</v>
      </c>
      <c r="E4" s="417" t="s">
        <v>16</v>
      </c>
      <c r="F4" s="418">
        <v>0</v>
      </c>
      <c r="G4" s="418">
        <v>0</v>
      </c>
      <c r="H4" s="418">
        <f>ROUND(D4*F4, 0)</f>
        <v>0</v>
      </c>
      <c r="I4" s="418">
        <f>ROUND(D4*G4, 0)</f>
        <v>0</v>
      </c>
    </row>
    <row r="5" spans="1:9">
      <c r="A5" s="407"/>
      <c r="B5" s="408"/>
      <c r="C5" s="409" t="s">
        <v>1944</v>
      </c>
      <c r="D5" s="410"/>
      <c r="E5" s="408"/>
      <c r="F5" s="411"/>
      <c r="G5" s="411"/>
      <c r="H5" s="419">
        <f>ROUND(SUM(H2:H4),0)</f>
        <v>0</v>
      </c>
      <c r="I5" s="419">
        <f>ROUND(SUM(I2:I4),0)</f>
        <v>0</v>
      </c>
    </row>
  </sheetData>
  <mergeCells count="1">
    <mergeCell ref="A2:F2"/>
  </mergeCells>
  <pageMargins left="0.7" right="0.7" top="0.75" bottom="0.75" header="0.3" footer="0.3"/>
  <drawing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F4" sqref="F4"/>
    </sheetView>
  </sheetViews>
  <sheetFormatPr defaultRowHeight="15"/>
  <cols>
    <col min="3" max="3" width="19.5703125" customWidth="1"/>
  </cols>
  <sheetData>
    <row r="1" spans="1:9" ht="25.5">
      <c r="A1" s="407" t="s">
        <v>3</v>
      </c>
      <c r="B1" s="408" t="s">
        <v>4</v>
      </c>
      <c r="C1" s="408" t="s">
        <v>5</v>
      </c>
      <c r="D1" s="410" t="s">
        <v>6</v>
      </c>
      <c r="E1" s="408" t="s">
        <v>7</v>
      </c>
      <c r="F1" s="411" t="s">
        <v>8</v>
      </c>
      <c r="G1" s="411" t="s">
        <v>9</v>
      </c>
      <c r="H1" s="411" t="s">
        <v>10</v>
      </c>
      <c r="I1" s="411" t="s">
        <v>11</v>
      </c>
    </row>
    <row r="2" spans="1:9">
      <c r="A2" s="563" t="s">
        <v>1945</v>
      </c>
      <c r="B2" s="563"/>
      <c r="C2" s="563"/>
      <c r="D2" s="563"/>
      <c r="E2" s="563"/>
      <c r="F2" s="563"/>
      <c r="G2" s="412"/>
      <c r="H2" s="412"/>
      <c r="I2" s="412"/>
    </row>
    <row r="3" spans="1:9" ht="57" customHeight="1">
      <c r="A3" s="413">
        <v>1</v>
      </c>
      <c r="B3" s="414" t="s">
        <v>1946</v>
      </c>
      <c r="C3" s="421" t="s">
        <v>1947</v>
      </c>
      <c r="D3" s="416">
        <v>1</v>
      </c>
      <c r="E3" s="417" t="s">
        <v>16</v>
      </c>
      <c r="F3" s="418">
        <v>0</v>
      </c>
      <c r="G3" s="418">
        <v>0</v>
      </c>
      <c r="H3" s="418">
        <f>ROUND(D3*F3, 0)</f>
        <v>0</v>
      </c>
      <c r="I3" s="418">
        <f>ROUND(D3*G3, 0)</f>
        <v>0</v>
      </c>
    </row>
    <row r="4" spans="1:9" ht="65.25" customHeight="1">
      <c r="A4" s="413">
        <v>2</v>
      </c>
      <c r="B4" s="414" t="s">
        <v>1948</v>
      </c>
      <c r="C4" s="421" t="s">
        <v>1949</v>
      </c>
      <c r="D4" s="416">
        <v>1</v>
      </c>
      <c r="E4" s="417" t="s">
        <v>16</v>
      </c>
      <c r="F4" s="418">
        <v>0</v>
      </c>
      <c r="G4" s="418">
        <v>0</v>
      </c>
      <c r="H4" s="418">
        <f>ROUND(D4*F4, 0)</f>
        <v>0</v>
      </c>
      <c r="I4" s="418">
        <f>ROUND(D4*G4, 0)</f>
        <v>0</v>
      </c>
    </row>
    <row r="5" spans="1:9">
      <c r="A5" s="407"/>
      <c r="B5" s="408"/>
      <c r="C5" s="408" t="s">
        <v>1944</v>
      </c>
      <c r="D5" s="410"/>
      <c r="E5" s="408"/>
      <c r="F5" s="411"/>
      <c r="G5" s="411"/>
      <c r="H5" s="419">
        <f>ROUND(SUM(H2:H4),0)</f>
        <v>0</v>
      </c>
      <c r="I5" s="419">
        <f>ROUND(SUM(I2:I4),0)</f>
        <v>0</v>
      </c>
    </row>
  </sheetData>
  <mergeCells count="1">
    <mergeCell ref="A2:F2"/>
  </mergeCell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sqref="A1:I5"/>
    </sheetView>
  </sheetViews>
  <sheetFormatPr defaultRowHeight="15"/>
  <cols>
    <col min="3" max="3" width="18.42578125" customWidth="1"/>
    <col min="5" max="5" width="7" customWidth="1"/>
  </cols>
  <sheetData>
    <row r="1" spans="1:9" ht="25.5">
      <c r="A1" s="7" t="s">
        <v>3</v>
      </c>
      <c r="B1" s="3" t="s">
        <v>4</v>
      </c>
      <c r="C1" s="3" t="s">
        <v>5</v>
      </c>
      <c r="D1" s="5" t="s">
        <v>6</v>
      </c>
      <c r="E1" s="3" t="s">
        <v>7</v>
      </c>
      <c r="F1" s="5" t="s">
        <v>8</v>
      </c>
      <c r="G1" s="5" t="s">
        <v>9</v>
      </c>
      <c r="H1" s="5" t="s">
        <v>10</v>
      </c>
      <c r="I1" s="5" t="s">
        <v>11</v>
      </c>
    </row>
    <row r="2" spans="1:9">
      <c r="A2" s="564" t="s">
        <v>1950</v>
      </c>
      <c r="B2" s="564"/>
      <c r="C2" s="564"/>
      <c r="D2" s="564"/>
      <c r="E2" s="564"/>
      <c r="F2" s="564"/>
      <c r="G2" s="422"/>
      <c r="H2" s="422"/>
      <c r="I2" s="422"/>
    </row>
    <row r="3" spans="1:9" ht="72" customHeight="1">
      <c r="A3" s="8">
        <v>1</v>
      </c>
      <c r="B3" s="1" t="s">
        <v>1951</v>
      </c>
      <c r="C3" s="2" t="s">
        <v>1952</v>
      </c>
      <c r="D3" s="6">
        <v>1</v>
      </c>
      <c r="E3" s="1" t="s">
        <v>16</v>
      </c>
      <c r="F3" s="6">
        <v>0</v>
      </c>
      <c r="G3" s="6">
        <v>0</v>
      </c>
      <c r="H3" s="6">
        <f>ROUND(D3*F3, 0)</f>
        <v>0</v>
      </c>
      <c r="I3" s="6">
        <f>ROUND(D3*G3, 0)</f>
        <v>0</v>
      </c>
    </row>
    <row r="4" spans="1:9" hidden="1">
      <c r="A4" s="8"/>
      <c r="B4" s="1"/>
      <c r="C4" s="1"/>
      <c r="D4" s="6"/>
      <c r="E4" s="1"/>
      <c r="F4" s="6"/>
      <c r="G4" s="6"/>
      <c r="H4" s="6"/>
      <c r="I4" s="6"/>
    </row>
    <row r="5" spans="1:9">
      <c r="A5" s="7"/>
      <c r="B5" s="3"/>
      <c r="C5" s="3" t="s">
        <v>1944</v>
      </c>
      <c r="D5" s="5"/>
      <c r="E5" s="3"/>
      <c r="F5" s="5"/>
      <c r="G5" s="5"/>
      <c r="H5" s="5">
        <f>ROUND(SUM(H2:H4),0)</f>
        <v>0</v>
      </c>
      <c r="I5" s="5">
        <f>ROUND(SUM(I2:I4),0)</f>
        <v>0</v>
      </c>
    </row>
  </sheetData>
  <mergeCells count="1">
    <mergeCell ref="A2:F2"/>
  </mergeCells>
  <pageMargins left="0.7" right="0.7" top="0.75" bottom="0.75" header="0.3" footer="0.3"/>
  <drawing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opLeftCell="A11" workbookViewId="0">
      <selection sqref="A1:I15"/>
    </sheetView>
  </sheetViews>
  <sheetFormatPr defaultRowHeight="15"/>
  <cols>
    <col min="3" max="3" width="22.42578125" customWidth="1"/>
  </cols>
  <sheetData>
    <row r="1" spans="1:9" ht="25.5">
      <c r="A1" s="407" t="s">
        <v>3</v>
      </c>
      <c r="B1" s="408" t="s">
        <v>4</v>
      </c>
      <c r="C1" s="408" t="s">
        <v>5</v>
      </c>
      <c r="D1" s="410" t="s">
        <v>6</v>
      </c>
      <c r="E1" s="408" t="s">
        <v>7</v>
      </c>
      <c r="F1" s="411" t="s">
        <v>8</v>
      </c>
      <c r="G1" s="411" t="s">
        <v>9</v>
      </c>
      <c r="H1" s="411" t="s">
        <v>10</v>
      </c>
      <c r="I1" s="411" t="s">
        <v>11</v>
      </c>
    </row>
    <row r="2" spans="1:9" ht="15" customHeight="1">
      <c r="A2" s="563" t="s">
        <v>1953</v>
      </c>
      <c r="B2" s="563"/>
      <c r="C2" s="563"/>
      <c r="D2" s="563"/>
      <c r="E2" s="563"/>
      <c r="F2" s="563"/>
      <c r="G2" s="412"/>
      <c r="H2" s="412"/>
      <c r="I2" s="412"/>
    </row>
    <row r="3" spans="1:9" ht="36.75" customHeight="1">
      <c r="A3" s="413">
        <v>1</v>
      </c>
      <c r="B3" s="421" t="s">
        <v>1954</v>
      </c>
      <c r="C3" s="421" t="s">
        <v>1955</v>
      </c>
      <c r="D3" s="423">
        <v>1</v>
      </c>
      <c r="E3" s="417" t="s">
        <v>16</v>
      </c>
      <c r="F3" s="424">
        <v>0</v>
      </c>
      <c r="G3" s="418">
        <v>0</v>
      </c>
      <c r="H3" s="418">
        <f>ROUND(D3*F3, 0)</f>
        <v>0</v>
      </c>
      <c r="I3" s="418">
        <f>ROUND(D3*G3, 0)</f>
        <v>0</v>
      </c>
    </row>
    <row r="4" spans="1:9" ht="36.75" customHeight="1">
      <c r="A4" s="8">
        <v>2</v>
      </c>
      <c r="B4" s="2" t="s">
        <v>1956</v>
      </c>
      <c r="C4" s="421" t="s">
        <v>1957</v>
      </c>
      <c r="D4" s="423">
        <v>1</v>
      </c>
      <c r="E4" s="417" t="s">
        <v>16</v>
      </c>
      <c r="F4" s="425">
        <v>0</v>
      </c>
      <c r="G4" s="425">
        <v>0</v>
      </c>
      <c r="H4" s="426">
        <f t="shared" ref="H4:H14" si="0">ROUND(D4*F4, 0)</f>
        <v>0</v>
      </c>
      <c r="I4" s="426">
        <f t="shared" ref="I4:I14" si="1">ROUND(D4*G4, 0)</f>
        <v>0</v>
      </c>
    </row>
    <row r="5" spans="1:9" ht="36.75" customHeight="1">
      <c r="A5" s="413">
        <v>3</v>
      </c>
      <c r="B5" s="421" t="s">
        <v>1958</v>
      </c>
      <c r="C5" s="421" t="s">
        <v>1959</v>
      </c>
      <c r="D5" s="423">
        <v>1</v>
      </c>
      <c r="E5" s="417" t="s">
        <v>16</v>
      </c>
      <c r="F5" s="424">
        <v>0</v>
      </c>
      <c r="G5" s="418">
        <v>0</v>
      </c>
      <c r="H5" s="418">
        <f t="shared" si="0"/>
        <v>0</v>
      </c>
      <c r="I5" s="418">
        <f t="shared" si="1"/>
        <v>0</v>
      </c>
    </row>
    <row r="6" spans="1:9" ht="36.75" customHeight="1">
      <c r="A6" s="8">
        <v>4</v>
      </c>
      <c r="B6" s="421" t="s">
        <v>1960</v>
      </c>
      <c r="C6" s="421" t="s">
        <v>1961</v>
      </c>
      <c r="D6" s="423">
        <v>1</v>
      </c>
      <c r="E6" s="417" t="s">
        <v>16</v>
      </c>
      <c r="F6" s="424">
        <v>0</v>
      </c>
      <c r="G6" s="418">
        <v>0</v>
      </c>
      <c r="H6" s="418">
        <f t="shared" si="0"/>
        <v>0</v>
      </c>
      <c r="I6" s="418">
        <f t="shared" si="1"/>
        <v>0</v>
      </c>
    </row>
    <row r="7" spans="1:9" ht="36.75" customHeight="1">
      <c r="A7" s="413">
        <v>5</v>
      </c>
      <c r="B7" s="421" t="s">
        <v>1962</v>
      </c>
      <c r="C7" s="421" t="s">
        <v>1963</v>
      </c>
      <c r="D7" s="423">
        <v>1</v>
      </c>
      <c r="E7" s="417" t="s">
        <v>16</v>
      </c>
      <c r="F7" s="424">
        <v>0</v>
      </c>
      <c r="G7" s="418">
        <v>0</v>
      </c>
      <c r="H7" s="418">
        <f t="shared" si="0"/>
        <v>0</v>
      </c>
      <c r="I7" s="418">
        <f t="shared" si="1"/>
        <v>0</v>
      </c>
    </row>
    <row r="8" spans="1:9" ht="36.75" customHeight="1">
      <c r="A8" s="8">
        <v>6</v>
      </c>
      <c r="B8" s="421" t="s">
        <v>1964</v>
      </c>
      <c r="C8" s="421" t="s">
        <v>1965</v>
      </c>
      <c r="D8" s="423">
        <v>1</v>
      </c>
      <c r="E8" s="417" t="s">
        <v>16</v>
      </c>
      <c r="F8" s="424">
        <v>0</v>
      </c>
      <c r="G8" s="418">
        <v>0</v>
      </c>
      <c r="H8" s="418">
        <f t="shared" si="0"/>
        <v>0</v>
      </c>
      <c r="I8" s="418">
        <f t="shared" si="1"/>
        <v>0</v>
      </c>
    </row>
    <row r="9" spans="1:9" ht="36.75" customHeight="1">
      <c r="A9" s="413">
        <v>7</v>
      </c>
      <c r="B9" s="421" t="s">
        <v>1966</v>
      </c>
      <c r="C9" s="421" t="s">
        <v>1967</v>
      </c>
      <c r="D9" s="423">
        <v>2</v>
      </c>
      <c r="E9" s="417" t="s">
        <v>16</v>
      </c>
      <c r="F9" s="424">
        <v>0</v>
      </c>
      <c r="G9" s="418">
        <v>0</v>
      </c>
      <c r="H9" s="418">
        <f t="shared" si="0"/>
        <v>0</v>
      </c>
      <c r="I9" s="418">
        <f t="shared" si="1"/>
        <v>0</v>
      </c>
    </row>
    <row r="10" spans="1:9" ht="36.75" customHeight="1">
      <c r="A10" s="8">
        <v>8</v>
      </c>
      <c r="B10" s="421" t="s">
        <v>1968</v>
      </c>
      <c r="C10" s="421" t="s">
        <v>1969</v>
      </c>
      <c r="D10" s="423">
        <v>1</v>
      </c>
      <c r="E10" s="417" t="s">
        <v>16</v>
      </c>
      <c r="F10" s="424">
        <v>0</v>
      </c>
      <c r="G10" s="418">
        <v>0</v>
      </c>
      <c r="H10" s="418">
        <f t="shared" si="0"/>
        <v>0</v>
      </c>
      <c r="I10" s="418">
        <f t="shared" si="1"/>
        <v>0</v>
      </c>
    </row>
    <row r="11" spans="1:9" ht="36.75" customHeight="1">
      <c r="A11" s="413">
        <v>9</v>
      </c>
      <c r="B11" s="421" t="s">
        <v>1970</v>
      </c>
      <c r="C11" s="421" t="s">
        <v>1971</v>
      </c>
      <c r="D11" s="423">
        <v>1</v>
      </c>
      <c r="E11" s="417" t="s">
        <v>16</v>
      </c>
      <c r="F11" s="424">
        <v>0</v>
      </c>
      <c r="G11" s="418">
        <v>0</v>
      </c>
      <c r="H11" s="418">
        <f t="shared" si="0"/>
        <v>0</v>
      </c>
      <c r="I11" s="418">
        <f t="shared" si="1"/>
        <v>0</v>
      </c>
    </row>
    <row r="12" spans="1:9" ht="36.75" customHeight="1">
      <c r="A12" s="8">
        <v>10</v>
      </c>
      <c r="B12" s="421" t="s">
        <v>1972</v>
      </c>
      <c r="C12" s="421" t="s">
        <v>1973</v>
      </c>
      <c r="D12" s="423">
        <v>1</v>
      </c>
      <c r="E12" s="417" t="s">
        <v>16</v>
      </c>
      <c r="F12" s="424">
        <v>0</v>
      </c>
      <c r="G12" s="418">
        <v>0</v>
      </c>
      <c r="H12" s="418">
        <f t="shared" si="0"/>
        <v>0</v>
      </c>
      <c r="I12" s="418">
        <f t="shared" si="1"/>
        <v>0</v>
      </c>
    </row>
    <row r="13" spans="1:9" ht="36.75" customHeight="1">
      <c r="A13" s="413">
        <v>11</v>
      </c>
      <c r="B13" s="421" t="s">
        <v>1972</v>
      </c>
      <c r="C13" s="421" t="s">
        <v>1974</v>
      </c>
      <c r="D13" s="423">
        <v>1</v>
      </c>
      <c r="E13" s="417" t="s">
        <v>16</v>
      </c>
      <c r="F13" s="424">
        <v>0</v>
      </c>
      <c r="G13" s="418">
        <v>0</v>
      </c>
      <c r="H13" s="418">
        <f t="shared" si="0"/>
        <v>0</v>
      </c>
      <c r="I13" s="418">
        <f t="shared" si="1"/>
        <v>0</v>
      </c>
    </row>
    <row r="14" spans="1:9" ht="36.75" customHeight="1">
      <c r="A14" s="8">
        <v>12</v>
      </c>
      <c r="B14" s="421" t="s">
        <v>1972</v>
      </c>
      <c r="C14" s="421" t="s">
        <v>1975</v>
      </c>
      <c r="D14" s="423">
        <v>1</v>
      </c>
      <c r="E14" s="417" t="s">
        <v>16</v>
      </c>
      <c r="F14" s="418">
        <v>0</v>
      </c>
      <c r="G14" s="418">
        <v>0</v>
      </c>
      <c r="H14" s="418">
        <f t="shared" si="0"/>
        <v>0</v>
      </c>
      <c r="I14" s="418">
        <f t="shared" si="1"/>
        <v>0</v>
      </c>
    </row>
    <row r="15" spans="1:9" ht="25.5" customHeight="1">
      <c r="A15" s="407"/>
      <c r="B15" s="408"/>
      <c r="C15" s="408" t="s">
        <v>1944</v>
      </c>
      <c r="D15" s="410"/>
      <c r="E15" s="408"/>
      <c r="F15" s="419"/>
      <c r="G15" s="419"/>
      <c r="H15" s="419">
        <f>ROUND(SUM(H2:H14),0)</f>
        <v>0</v>
      </c>
      <c r="I15" s="419">
        <f>ROUND(SUM(I2:I14),0)</f>
        <v>0</v>
      </c>
    </row>
  </sheetData>
  <mergeCells count="1">
    <mergeCell ref="A2:F2"/>
  </mergeCells>
  <pageMargins left="0.7" right="0.7" top="0.75" bottom="0.75" header="0.3" footer="0.3"/>
  <drawing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F3" sqref="F3"/>
    </sheetView>
  </sheetViews>
  <sheetFormatPr defaultRowHeight="15"/>
  <cols>
    <col min="3" max="3" width="24" customWidth="1"/>
  </cols>
  <sheetData>
    <row r="1" spans="1:9" ht="25.5">
      <c r="A1" s="407" t="s">
        <v>3</v>
      </c>
      <c r="B1" s="408" t="s">
        <v>4</v>
      </c>
      <c r="C1" s="408" t="s">
        <v>5</v>
      </c>
      <c r="D1" s="410" t="s">
        <v>6</v>
      </c>
      <c r="E1" s="408" t="s">
        <v>7</v>
      </c>
      <c r="F1" s="411" t="s">
        <v>8</v>
      </c>
      <c r="G1" s="411" t="s">
        <v>9</v>
      </c>
      <c r="H1" s="411" t="s">
        <v>10</v>
      </c>
      <c r="I1" s="411" t="s">
        <v>11</v>
      </c>
    </row>
    <row r="2" spans="1:9">
      <c r="A2" s="563" t="s">
        <v>1976</v>
      </c>
      <c r="B2" s="563"/>
      <c r="C2" s="563"/>
      <c r="D2" s="563"/>
      <c r="E2" s="563"/>
      <c r="F2" s="563"/>
      <c r="G2" s="412"/>
      <c r="H2" s="412"/>
      <c r="I2" s="412"/>
    </row>
    <row r="3" spans="1:9" ht="172.5" customHeight="1">
      <c r="A3" s="413">
        <v>1</v>
      </c>
      <c r="B3" s="421"/>
      <c r="C3" s="421" t="s">
        <v>1978</v>
      </c>
      <c r="D3" s="423">
        <v>54</v>
      </c>
      <c r="E3" s="417" t="s">
        <v>16</v>
      </c>
      <c r="F3" s="424">
        <v>0</v>
      </c>
      <c r="G3" s="418">
        <v>0</v>
      </c>
      <c r="H3" s="418">
        <f>ROUND(D3*F3, 0)</f>
        <v>0</v>
      </c>
      <c r="I3" s="418">
        <f>ROUND(D3*G3, 0)</f>
        <v>0</v>
      </c>
    </row>
    <row r="4" spans="1:9" ht="108" customHeight="1">
      <c r="A4" s="8">
        <v>2</v>
      </c>
      <c r="B4" s="2"/>
      <c r="C4" s="421" t="s">
        <v>1977</v>
      </c>
      <c r="D4" s="423">
        <v>16</v>
      </c>
      <c r="E4" s="417" t="s">
        <v>16</v>
      </c>
      <c r="F4" s="425">
        <v>0</v>
      </c>
      <c r="G4" s="425">
        <v>0</v>
      </c>
      <c r="H4" s="426">
        <f>ROUND(D4*F4, 0)</f>
        <v>0</v>
      </c>
      <c r="I4" s="426">
        <f>ROUND(D4*G4, 0)</f>
        <v>0</v>
      </c>
    </row>
    <row r="5" spans="1:9">
      <c r="A5" s="407"/>
      <c r="B5" s="408"/>
      <c r="C5" s="408" t="s">
        <v>1944</v>
      </c>
      <c r="D5" s="410"/>
      <c r="E5" s="408"/>
      <c r="F5" s="419"/>
      <c r="G5" s="419"/>
      <c r="H5" s="419">
        <f>ROUND(SUM(H3:H4),0)</f>
        <v>0</v>
      </c>
      <c r="I5" s="419">
        <f>ROUND(SUM(I3:I4),0)</f>
        <v>0</v>
      </c>
    </row>
  </sheetData>
  <mergeCells count="1">
    <mergeCell ref="A2:F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heetViews>
  <sheetFormatPr defaultRowHeight="12.7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c r="A1" s="7" t="s">
        <v>3</v>
      </c>
      <c r="B1" s="3" t="s">
        <v>4</v>
      </c>
      <c r="C1" s="3" t="s">
        <v>5</v>
      </c>
      <c r="D1" s="5" t="s">
        <v>6</v>
      </c>
      <c r="E1" s="3" t="s">
        <v>7</v>
      </c>
      <c r="F1" s="5" t="s">
        <v>8</v>
      </c>
      <c r="G1" s="5" t="s">
        <v>9</v>
      </c>
      <c r="H1" s="5" t="s">
        <v>10</v>
      </c>
      <c r="I1" s="5" t="s">
        <v>11</v>
      </c>
    </row>
    <row r="2" spans="1:9" ht="76.5">
      <c r="A2" s="8">
        <v>1</v>
      </c>
      <c r="B2" s="1" t="s">
        <v>71</v>
      </c>
      <c r="C2" s="2" t="s">
        <v>72</v>
      </c>
      <c r="D2" s="6">
        <v>1.5</v>
      </c>
      <c r="E2" s="1" t="s">
        <v>49</v>
      </c>
      <c r="F2" s="6">
        <v>0</v>
      </c>
      <c r="G2" s="6">
        <v>0</v>
      </c>
      <c r="H2" s="6">
        <f>ROUND(D2*F2, 0)</f>
        <v>0</v>
      </c>
      <c r="I2" s="6">
        <f>ROUND(D2*G2, 0)</f>
        <v>0</v>
      </c>
    </row>
    <row r="3" spans="1:9" ht="27">
      <c r="C3" s="2" t="s">
        <v>86</v>
      </c>
    </row>
    <row r="5" spans="1:9" ht="76.5">
      <c r="A5" s="8">
        <v>2</v>
      </c>
      <c r="B5" s="1" t="s">
        <v>73</v>
      </c>
      <c r="C5" s="2" t="s">
        <v>74</v>
      </c>
      <c r="D5" s="6">
        <v>2</v>
      </c>
      <c r="E5" s="1" t="s">
        <v>49</v>
      </c>
      <c r="F5" s="6">
        <v>0</v>
      </c>
      <c r="G5" s="6">
        <v>0</v>
      </c>
      <c r="H5" s="6">
        <f>ROUND(D5*F5, 0)</f>
        <v>0</v>
      </c>
      <c r="I5" s="6">
        <f>ROUND(D5*G5, 0)</f>
        <v>0</v>
      </c>
    </row>
    <row r="6" spans="1:9" ht="27">
      <c r="C6" s="2" t="s">
        <v>87</v>
      </c>
    </row>
    <row r="8" spans="1:9" ht="38.25">
      <c r="A8" s="8">
        <v>3</v>
      </c>
      <c r="B8" s="1" t="s">
        <v>75</v>
      </c>
      <c r="C8" s="2" t="s">
        <v>76</v>
      </c>
      <c r="D8" s="6">
        <v>1295.28</v>
      </c>
      <c r="E8" s="1" t="s">
        <v>21</v>
      </c>
      <c r="F8" s="6">
        <v>0</v>
      </c>
      <c r="G8" s="6">
        <v>0</v>
      </c>
      <c r="H8" s="6">
        <f>ROUND(D8*F8, 0)</f>
        <v>0</v>
      </c>
      <c r="I8" s="6">
        <f>ROUND(D8*G8, 0)</f>
        <v>0</v>
      </c>
    </row>
    <row r="10" spans="1:9" ht="76.5">
      <c r="A10" s="8">
        <v>4</v>
      </c>
      <c r="B10" s="1" t="s">
        <v>77</v>
      </c>
      <c r="C10" s="2" t="s">
        <v>78</v>
      </c>
      <c r="D10" s="6">
        <v>77.7</v>
      </c>
      <c r="E10" s="1" t="s">
        <v>49</v>
      </c>
      <c r="F10" s="6">
        <v>0</v>
      </c>
      <c r="G10" s="6">
        <v>0</v>
      </c>
      <c r="H10" s="6">
        <f>ROUND(D10*F10, 0)</f>
        <v>0</v>
      </c>
      <c r="I10" s="6">
        <f>ROUND(D10*G10, 0)</f>
        <v>0</v>
      </c>
    </row>
    <row r="11" spans="1:9" ht="27">
      <c r="C11" s="2" t="s">
        <v>88</v>
      </c>
    </row>
    <row r="13" spans="1:9" ht="76.5">
      <c r="A13" s="8">
        <v>5</v>
      </c>
      <c r="B13" s="1" t="s">
        <v>79</v>
      </c>
      <c r="C13" s="2" t="s">
        <v>80</v>
      </c>
      <c r="D13" s="6">
        <v>7.1</v>
      </c>
      <c r="E13" s="1" t="s">
        <v>49</v>
      </c>
      <c r="F13" s="6">
        <v>0</v>
      </c>
      <c r="G13" s="6">
        <v>0</v>
      </c>
      <c r="H13" s="6">
        <f>ROUND(D13*F13, 0)</f>
        <v>0</v>
      </c>
      <c r="I13" s="6">
        <f>ROUND(D13*G13, 0)</f>
        <v>0</v>
      </c>
    </row>
    <row r="14" spans="1:9" ht="39.75">
      <c r="C14" s="2" t="s">
        <v>89</v>
      </c>
    </row>
    <row r="16" spans="1:9" ht="89.25">
      <c r="A16" s="8">
        <v>6</v>
      </c>
      <c r="B16" s="1" t="s">
        <v>81</v>
      </c>
      <c r="C16" s="2" t="s">
        <v>82</v>
      </c>
      <c r="D16" s="6">
        <v>12.13</v>
      </c>
      <c r="E16" s="1" t="s">
        <v>21</v>
      </c>
      <c r="F16" s="6">
        <v>0</v>
      </c>
      <c r="G16" s="6">
        <v>0</v>
      </c>
      <c r="H16" s="6">
        <f>ROUND(D16*F16, 0)</f>
        <v>0</v>
      </c>
      <c r="I16" s="6">
        <f>ROUND(D16*G16, 0)</f>
        <v>0</v>
      </c>
    </row>
    <row r="17" spans="1:9" ht="25.5">
      <c r="C17" s="2" t="s">
        <v>83</v>
      </c>
    </row>
    <row r="19" spans="1:9" ht="76.5">
      <c r="A19" s="8">
        <v>7</v>
      </c>
      <c r="B19" s="1" t="s">
        <v>84</v>
      </c>
      <c r="C19" s="2" t="s">
        <v>85</v>
      </c>
      <c r="D19" s="6">
        <v>5.18</v>
      </c>
      <c r="E19" s="1" t="s">
        <v>21</v>
      </c>
      <c r="F19" s="6">
        <v>0</v>
      </c>
      <c r="G19" s="6">
        <v>0</v>
      </c>
      <c r="H19" s="6">
        <f>ROUND(D19*F19, 0)</f>
        <v>0</v>
      </c>
      <c r="I19" s="6">
        <f>ROUND(D19*G19, 0)</f>
        <v>0</v>
      </c>
    </row>
    <row r="20" spans="1:9" ht="27">
      <c r="C20" s="2" t="s">
        <v>90</v>
      </c>
    </row>
    <row r="22" spans="1:9" s="9" customFormat="1">
      <c r="A22" s="7"/>
      <c r="B22" s="3"/>
      <c r="C22" s="3" t="s">
        <v>25</v>
      </c>
      <c r="D22" s="5"/>
      <c r="E22" s="3"/>
      <c r="F22" s="5"/>
      <c r="G22" s="5"/>
      <c r="H22" s="5">
        <f>ROUND(SUM(H2:H21),0)</f>
        <v>0</v>
      </c>
      <c r="I22" s="5">
        <f>ROUND(SUM(I2:I21),0)</f>
        <v>0</v>
      </c>
    </row>
  </sheetData>
  <pageMargins left="0.2361111111111111" right="0.2361111111111111" top="0.69444444444444442" bottom="0.69444444444444442" header="0.41666666666666669" footer="0.41666666666666669"/>
  <pageSetup paperSize="9" orientation="portrait" useFirstPageNumber="1" verticalDpi="0" r:id="rId1"/>
  <headerFooter>
    <oddHeader>&amp;L&amp;"Times New Roman CE,bold"&amp;10 Helyszíni beton és vasbeton munka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86</vt:i4>
      </vt:variant>
      <vt:variant>
        <vt:lpstr>Névvel ellátott tartományok</vt:lpstr>
      </vt:variant>
      <vt:variant>
        <vt:i4>8</vt:i4>
      </vt:variant>
    </vt:vector>
  </HeadingPairs>
  <TitlesOfParts>
    <vt:vector size="94" baseType="lpstr">
      <vt:lpstr>Főössz</vt:lpstr>
      <vt:lpstr>1 ÉPÍTÉSZ Záradék</vt:lpstr>
      <vt:lpstr>1.0 Összesítő</vt:lpstr>
      <vt:lpstr>1.1 Felvonulási létesítmények</vt:lpstr>
      <vt:lpstr>1.2 Zsaluzás és állványozás</vt:lpstr>
      <vt:lpstr>1.3 Költségtérítések</vt:lpstr>
      <vt:lpstr>1.4 Irtás, föld- és sziklamunka</vt:lpstr>
      <vt:lpstr>1.5 Síkalapozás</vt:lpstr>
      <vt:lpstr>1.6Helyszíni beton és vasbeton</vt:lpstr>
      <vt:lpstr>1.7 Előregyártott épületszerk</vt:lpstr>
      <vt:lpstr>1.8. Falazás és egyéb kőműves</vt:lpstr>
      <vt:lpstr>1.9Ácsmunka</vt:lpstr>
      <vt:lpstr>1.10 Vakolás és rabicolás</vt:lpstr>
      <vt:lpstr>1.11 Szárazépítés</vt:lpstr>
      <vt:lpstr>1.12 Hideg- és melegburkolatok</vt:lpstr>
      <vt:lpstr>1.13 Bádogozás</vt:lpstr>
      <vt:lpstr>1.14 Fa- és műanyag szerkezet</vt:lpstr>
      <vt:lpstr>1.15 Fém nyílászáró és lakatos</vt:lpstr>
      <vt:lpstr>1.16 Üvegezés</vt:lpstr>
      <vt:lpstr>1.17 Felületképzés</vt:lpstr>
      <vt:lpstr>1.18 Szigetelés</vt:lpstr>
      <vt:lpstr>1.19 Árnyékolók</vt:lpstr>
      <vt:lpstr>1.20 Beépített berendezés</vt:lpstr>
      <vt:lpstr>1.21 Közműcsatorna-építés</vt:lpstr>
      <vt:lpstr>1.22 Kőburkolat készítése</vt:lpstr>
      <vt:lpstr>1.23 Épületgépészeti szerelvény</vt:lpstr>
      <vt:lpstr>1.24 Szabadidő és sportlét</vt:lpstr>
      <vt:lpstr>2. STATIKA Záradék</vt:lpstr>
      <vt:lpstr>2.0 Összesítő</vt:lpstr>
      <vt:lpstr>2.1 Zsaluzás</vt:lpstr>
      <vt:lpstr>2.2 Irtás, föld- és sziklamunka</vt:lpstr>
      <vt:lpstr>2.3 Síkalapozás</vt:lpstr>
      <vt:lpstr>2.4 Helyszíni beton és vasbeton</vt:lpstr>
      <vt:lpstr>2.5 Előregyártott szerkezetek</vt:lpstr>
      <vt:lpstr>3. ELŐTETŐ STATIKA</vt:lpstr>
      <vt:lpstr>4. VÍZ-CSATORNA össz</vt:lpstr>
      <vt:lpstr>4.1 Irtás, föld és sziklamunka</vt:lpstr>
      <vt:lpstr>4.2 Szigetelés</vt:lpstr>
      <vt:lpstr>4.3 Közmű csővezetékek</vt:lpstr>
      <vt:lpstr>4.4 Épületgépészeti csővezeték</vt:lpstr>
      <vt:lpstr>4.5 Épületgépészeti szerelvény</vt:lpstr>
      <vt:lpstr>5. FŰTÉS-HŰTÉS Összesítő</vt:lpstr>
      <vt:lpstr>5.1 Bádogozás</vt:lpstr>
      <vt:lpstr>5.2 Felületképzés</vt:lpstr>
      <vt:lpstr>5.3 Szigetelés</vt:lpstr>
      <vt:lpstr>5.4 Közmű csővezetékek</vt:lpstr>
      <vt:lpstr>5.5 Épületgépészeti csővezeték</vt:lpstr>
      <vt:lpstr>5.6 Épületgépészeti szerelvény</vt:lpstr>
      <vt:lpstr>5.7 Szellőztető berendezések</vt:lpstr>
      <vt:lpstr>5.8 Légkondicionáló</vt:lpstr>
      <vt:lpstr>6. SZELLŐZÉS Összesítő</vt:lpstr>
      <vt:lpstr>6.1 Szigetelés</vt:lpstr>
      <vt:lpstr>6.2 Szellőztető berendezések</vt:lpstr>
      <vt:lpstr>7 BELSŐ GÁZ Összesítő</vt:lpstr>
      <vt:lpstr>7.1 Felületképzés</vt:lpstr>
      <vt:lpstr>7.2 Közmű csővezetékek</vt:lpstr>
      <vt:lpstr>7.3 Épületgépészeti csővezeték</vt:lpstr>
      <vt:lpstr>7.4Épületgépészeti szerelvények</vt:lpstr>
      <vt:lpstr>8. FOGYASZTÓI GÁZVEZETÉK</vt:lpstr>
      <vt:lpstr>9. ÉPÜLETVILLAMOS FŐÖSSZ</vt:lpstr>
      <vt:lpstr>9.1 Épületvillamos</vt:lpstr>
      <vt:lpstr>10. GYENGEÁRAM össz</vt:lpstr>
      <vt:lpstr>10.1 Inform tel</vt:lpstr>
      <vt:lpstr>10.2 behat</vt:lpstr>
      <vt:lpstr>10.3 CCTV </vt:lpstr>
      <vt:lpstr>10.4 CATV</vt:lpstr>
      <vt:lpstr>10.5 HANG</vt:lpstr>
      <vt:lpstr>10.6 Belép</vt:lpstr>
      <vt:lpstr>10.7 csövezés</vt:lpstr>
      <vt:lpstr>11. USZODATECHNIKA</vt:lpstr>
      <vt:lpstr>12. KÜLSŐ ÚT Záradék</vt:lpstr>
      <vt:lpstr>12.0 Összesítő</vt:lpstr>
      <vt:lpstr>12.1 Irtás, földmunka</vt:lpstr>
      <vt:lpstr>12.2 Közműcsatorna-építés</vt:lpstr>
      <vt:lpstr>12.3 Közműcsővezetékek</vt:lpstr>
      <vt:lpstr>12.4 Útburkolatalap</vt:lpstr>
      <vt:lpstr>12.5 Kőburkolat</vt:lpstr>
      <vt:lpstr>12.6 Bitumenes alap</vt:lpstr>
      <vt:lpstr>12.7 Épületgépészeti szerelvény</vt:lpstr>
      <vt:lpstr>13. AKADÁLYMENTESÍTÉS Főössz</vt:lpstr>
      <vt:lpstr>13.0 Fejezet össz</vt:lpstr>
      <vt:lpstr>13.1 Külső táblák</vt:lpstr>
      <vt:lpstr>13.2 Belső táblák</vt:lpstr>
      <vt:lpstr>13.3 Kommunkikációs akadályment</vt:lpstr>
      <vt:lpstr>13.4 Akadálymentes WC ber</vt:lpstr>
      <vt:lpstr>13.5 Taktilis sávok</vt:lpstr>
      <vt:lpstr>'10.1 Inform tel'!Nyomtatási_terület</vt:lpstr>
      <vt:lpstr>'10.2 behat'!Nyomtatási_terület</vt:lpstr>
      <vt:lpstr>'10.3 CCTV '!Nyomtatási_terület</vt:lpstr>
      <vt:lpstr>'10.4 CATV'!Nyomtatási_terület</vt:lpstr>
      <vt:lpstr>'10.5 HANG'!Nyomtatási_terület</vt:lpstr>
      <vt:lpstr>'10.6 Belép'!Nyomtatási_terület</vt:lpstr>
      <vt:lpstr>'10.7 csövezés'!Nyomtatási_terület</vt:lpstr>
      <vt:lpstr>'3. ELŐTETŐ STATIKA'!Nyomtatási_terület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zoli</dc:creator>
  <cp:lastModifiedBy>User</cp:lastModifiedBy>
  <cp:lastPrinted>2017-06-12T16:17:24Z</cp:lastPrinted>
  <dcterms:created xsi:type="dcterms:W3CDTF">2017-06-09T14:43:52Z</dcterms:created>
  <dcterms:modified xsi:type="dcterms:W3CDTF">2017-06-26T14:11:08Z</dcterms:modified>
</cp:coreProperties>
</file>